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codeName="ThisWorkbook" defaultThemeVersion="124226"/>
  <mc:AlternateContent xmlns:mc="http://schemas.openxmlformats.org/markup-compatibility/2006">
    <mc:Choice Requires="x15">
      <x15ac:absPath xmlns:x15ac="http://schemas.microsoft.com/office/spreadsheetml/2010/11/ac" url="\\SEISAKU\sangi_share\◎国庫交付金関係（企画調整Gから）\令和5年度\07_R5.5月補正_農林水産物関連物価高騰等対策事業\05_3_要望調査関係（9月）\"/>
    </mc:Choice>
  </mc:AlternateContent>
  <xr:revisionPtr revIDLastSave="0" documentId="13_ncr:1_{A08AB459-2B20-49AD-A256-5062EFEB5477}" xr6:coauthVersionLast="36" xr6:coauthVersionMax="36" xr10:uidLastSave="{00000000-0000-0000-0000-000000000000}"/>
  <bookViews>
    <workbookView xWindow="240" yWindow="15" windowWidth="13860" windowHeight="9900" tabRatio="907" activeTab="2" xr2:uid="{00000000-000D-0000-FFFF-FFFF00000000}"/>
  </bookViews>
  <sheets>
    <sheet name="要望書様式Ｐ1~2" sheetId="5" r:id="rId1"/>
    <sheet name="要望書様式Ｐ3" sheetId="15" r:id="rId2"/>
    <sheet name="要望書様式Ｐ4~6" sheetId="8" r:id="rId3"/>
    <sheet name="集計表（Ｒ５版）" sheetId="16" r:id="rId4"/>
    <sheet name="交付申請の別紙（タイプ１～４）" sheetId="17" r:id="rId5"/>
    <sheet name="実績報告の別紙（タイプ１～４）" sheetId="18" r:id="rId6"/>
    <sheet name="【参考様式】規模決定について" sheetId="14" r:id="rId7"/>
    <sheet name="【参考様式】規模決定について (設備)" sheetId="19" r:id="rId8"/>
    <sheet name="【参考様式】規模決定について (パイプハウスのみ)" sheetId="21" r:id="rId9"/>
    <sheet name="確認表(県記入)" sheetId="10" r:id="rId10"/>
  </sheets>
  <externalReferences>
    <externalReference r:id="rId11"/>
  </externalReferences>
  <definedNames>
    <definedName name="_1のⅠ" localSheetId="8">#REF!</definedName>
    <definedName name="_1のⅠ" localSheetId="7">#REF!</definedName>
    <definedName name="_1のⅠ" localSheetId="5">#REF!</definedName>
    <definedName name="_1のⅠ" localSheetId="1">#REF!</definedName>
    <definedName name="_1のⅠ" localSheetId="2">#REF!</definedName>
    <definedName name="_1のⅠ">#REF!</definedName>
    <definedName name="_1のⅡ" localSheetId="8">#REF!</definedName>
    <definedName name="_1のⅡ" localSheetId="7">#REF!</definedName>
    <definedName name="_1のⅡ" localSheetId="5">#REF!</definedName>
    <definedName name="_1のⅡ" localSheetId="1">#REF!</definedName>
    <definedName name="_1のⅡ" localSheetId="2">#REF!</definedName>
    <definedName name="_1のⅡ">#REF!</definedName>
    <definedName name="_2" localSheetId="8">#REF!</definedName>
    <definedName name="_2" localSheetId="7">#REF!</definedName>
    <definedName name="_2" localSheetId="5">#REF!</definedName>
    <definedName name="_2" localSheetId="1">#REF!</definedName>
    <definedName name="_2" localSheetId="2">#REF!</definedName>
    <definedName name="_2">#REF!</definedName>
    <definedName name="Ⅰの１" localSheetId="8">#REF!</definedName>
    <definedName name="Ⅰの１" localSheetId="7">#REF!</definedName>
    <definedName name="Ⅰの１" localSheetId="5">#REF!</definedName>
    <definedName name="Ⅰの１" localSheetId="1">#REF!</definedName>
    <definedName name="Ⅰの１" localSheetId="2">#REF!</definedName>
    <definedName name="Ⅰの１">#REF!</definedName>
    <definedName name="Ⅰの２" localSheetId="8">#REF!</definedName>
    <definedName name="Ⅰの２" localSheetId="7">#REF!</definedName>
    <definedName name="Ⅰの２" localSheetId="5">#REF!</definedName>
    <definedName name="Ⅰの２" localSheetId="1">#REF!</definedName>
    <definedName name="Ⅰの２" localSheetId="2">#REF!</definedName>
    <definedName name="Ⅰの２">#REF!</definedName>
    <definedName name="_xlnm.Print_Area" localSheetId="6">【参考様式】規模決定について!$A$1:$O$35</definedName>
    <definedName name="_xlnm.Print_Area" localSheetId="8">'【参考様式】規模決定について (パイプハウスのみ)'!$A$1:$O$25</definedName>
    <definedName name="_xlnm.Print_Area" localSheetId="7">'【参考様式】規模決定について (設備)'!$A$1:$O$58</definedName>
    <definedName name="_xlnm.Print_Area" localSheetId="9">'確認表(県記入)'!$B$1:$E$19</definedName>
    <definedName name="_xlnm.Print_Area" localSheetId="4">'交付申請の別紙（タイプ１～４）'!$A$1:$T$169</definedName>
    <definedName name="_xlnm.Print_Area" localSheetId="5">'実績報告の別紙（タイプ１～４）'!$A$1:$T$169</definedName>
    <definedName name="_xlnm.Print_Area" localSheetId="3">'集計表（Ｒ５版）'!$H$18:$I$38</definedName>
    <definedName name="_xlnm.Print_Area" localSheetId="0">'要望書様式Ｐ1~2'!$A$1:$L$71</definedName>
    <definedName name="_xlnm.Print_Area" localSheetId="1">要望書様式Ｐ3!$B$1:$L$37</definedName>
    <definedName name="_xlnm.Print_Area" localSheetId="2">'要望書様式Ｐ4~6'!$C$1:$O$156</definedName>
    <definedName name="ああ" localSheetId="8">#REF!</definedName>
    <definedName name="ああ" localSheetId="7">#REF!</definedName>
    <definedName name="ああ" localSheetId="5">#REF!</definedName>
    <definedName name="ああ">#REF!</definedName>
    <definedName name="あああ" localSheetId="8">#REF!</definedName>
    <definedName name="あああ" localSheetId="7">#REF!</definedName>
    <definedName name="あああ" localSheetId="5">#REF!</definedName>
    <definedName name="あああ">#REF!</definedName>
    <definedName name="沖縄" localSheetId="8">#REF!</definedName>
    <definedName name="沖縄" localSheetId="7">#REF!</definedName>
    <definedName name="沖縄" localSheetId="5">#REF!</definedName>
    <definedName name="沖縄" localSheetId="1">#REF!</definedName>
    <definedName name="沖縄" localSheetId="2">#REF!</definedName>
    <definedName name="沖縄">#REF!</definedName>
    <definedName name="管轄局" localSheetId="8">#REF!</definedName>
    <definedName name="管轄局" localSheetId="7">#REF!</definedName>
    <definedName name="管轄局" localSheetId="5">#REF!</definedName>
    <definedName name="管轄局" localSheetId="1">#REF!</definedName>
    <definedName name="管轄局" localSheetId="2">#REF!</definedName>
    <definedName name="管轄局">#REF!</definedName>
    <definedName name="関東" localSheetId="8">#REF!</definedName>
    <definedName name="関東" localSheetId="7">#REF!</definedName>
    <definedName name="関東" localSheetId="5">#REF!</definedName>
    <definedName name="関東" localSheetId="1">#REF!</definedName>
    <definedName name="関東" localSheetId="2">#REF!</definedName>
    <definedName name="関東">#REF!</definedName>
    <definedName name="近畿" localSheetId="8">#REF!</definedName>
    <definedName name="近畿" localSheetId="7">#REF!</definedName>
    <definedName name="近畿" localSheetId="5">#REF!</definedName>
    <definedName name="近畿" localSheetId="1">#REF!</definedName>
    <definedName name="近畿" localSheetId="2">#REF!</definedName>
    <definedName name="近畿">#REF!</definedName>
    <definedName name="九州" localSheetId="8">#REF!</definedName>
    <definedName name="九州" localSheetId="7">#REF!</definedName>
    <definedName name="九州" localSheetId="5">#REF!</definedName>
    <definedName name="九州" localSheetId="1">#REF!</definedName>
    <definedName name="九州" localSheetId="2">#REF!</definedName>
    <definedName name="九州">#REF!</definedName>
    <definedName name="耕種作物小規模土地基盤整備" localSheetId="8">#REF!</definedName>
    <definedName name="耕種作物小規模土地基盤整備" localSheetId="7">#REF!</definedName>
    <definedName name="耕種作物小規模土地基盤整備" localSheetId="5">#REF!</definedName>
    <definedName name="耕種作物小規模土地基盤整備" localSheetId="1">#REF!</definedName>
    <definedName name="耕種作物小規模土地基盤整備" localSheetId="2">#REF!</definedName>
    <definedName name="耕種作物小規模土地基盤整備">#REF!</definedName>
    <definedName name="再編">'[1]ﾘｽﾄ(編集無用）'!$H$3:$H$4</definedName>
    <definedName name="作物区分" localSheetId="8">#REF!</definedName>
    <definedName name="作物区分" localSheetId="7">#REF!</definedName>
    <definedName name="作物区分" localSheetId="5">#REF!</definedName>
    <definedName name="作物区分" localSheetId="1">#REF!</definedName>
    <definedName name="作物区分" localSheetId="2">#REF!</definedName>
    <definedName name="作物区分">#REF!</definedName>
    <definedName name="産地競争力の強化" localSheetId="8">#REF!</definedName>
    <definedName name="産地競争力の強化" localSheetId="7">#REF!</definedName>
    <definedName name="産地競争力の強化" localSheetId="5">#REF!</definedName>
    <definedName name="産地競争力の強化" localSheetId="1">#REF!</definedName>
    <definedName name="産地競争力の強化" localSheetId="2">#REF!</definedName>
    <definedName name="産地競争力の強化">#REF!</definedName>
    <definedName name="産地合理化" localSheetId="8">#REF!</definedName>
    <definedName name="産地合理化" localSheetId="7">#REF!</definedName>
    <definedName name="産地合理化" localSheetId="5">#REF!</definedName>
    <definedName name="産地合理化" localSheetId="1">#REF!</definedName>
    <definedName name="産地合理化" localSheetId="2">#REF!</definedName>
    <definedName name="産地合理化">#REF!</definedName>
    <definedName name="産地合理化の促進" localSheetId="8">#REF!</definedName>
    <definedName name="産地合理化の促進" localSheetId="7">#REF!</definedName>
    <definedName name="産地合理化の促進" localSheetId="5">#REF!</definedName>
    <definedName name="産地合理化の促進" localSheetId="1">#REF!</definedName>
    <definedName name="産地合理化の促進" localSheetId="2">#REF!</definedName>
    <definedName name="産地合理化の促進">#REF!</definedName>
    <definedName name="産地収益力" localSheetId="8">#REF!</definedName>
    <definedName name="産地収益力" localSheetId="7">#REF!</definedName>
    <definedName name="産地収益力" localSheetId="5">#REF!</definedName>
    <definedName name="産地収益力" localSheetId="1">#REF!</definedName>
    <definedName name="産地収益力" localSheetId="2">#REF!</definedName>
    <definedName name="産地収益力">#REF!</definedName>
    <definedName name="産地収益力の強化に向けた総合的推進" localSheetId="8">#REF!</definedName>
    <definedName name="産地収益力の強化に向けた総合的推進" localSheetId="7">#REF!</definedName>
    <definedName name="産地収益力の強化に向けた総合的推進" localSheetId="5">#REF!</definedName>
    <definedName name="産地収益力の強化に向けた総合的推進" localSheetId="1">#REF!</definedName>
    <definedName name="産地収益力の強化に向けた総合的推進" localSheetId="2">#REF!</definedName>
    <definedName name="産地収益力の強化に向けた総合的推進">#REF!</definedName>
    <definedName name="施設区分">'[1]ﾘｽﾄ(編集無用）'!$F$3:$F$17</definedName>
    <definedName name="事業実施主体の区分" localSheetId="8">#REF!</definedName>
    <definedName name="事業実施主体の区分" localSheetId="7">#REF!</definedName>
    <definedName name="事業実施主体の区分" localSheetId="5">#REF!</definedName>
    <definedName name="事業実施主体の区分" localSheetId="1">#REF!</definedName>
    <definedName name="事業実施主体の区分" localSheetId="2">#REF!</definedName>
    <definedName name="事業実施主体の区分">#REF!</definedName>
    <definedName name="事業内容" localSheetId="8">#REF!</definedName>
    <definedName name="事業内容" localSheetId="7">#REF!</definedName>
    <definedName name="事業内容" localSheetId="5">#REF!</definedName>
    <definedName name="事業内容" localSheetId="1">#REF!</definedName>
    <definedName name="事業内容" localSheetId="2">#REF!</definedName>
    <definedName name="事業内容">#REF!</definedName>
    <definedName name="食品流通" localSheetId="8">#REF!</definedName>
    <definedName name="食品流通" localSheetId="7">#REF!</definedName>
    <definedName name="食品流通" localSheetId="5">#REF!</definedName>
    <definedName name="食品流通" localSheetId="1">#REF!</definedName>
    <definedName name="食品流通" localSheetId="2">#REF!</definedName>
    <definedName name="食品流通">#REF!</definedName>
    <definedName name="食品流通の合理化" localSheetId="8">#REF!</definedName>
    <definedName name="食品流通の合理化" localSheetId="7">#REF!</definedName>
    <definedName name="食品流通の合理化" localSheetId="5">#REF!</definedName>
    <definedName name="食品流通の合理化" localSheetId="1">#REF!</definedName>
    <definedName name="食品流通の合理化" localSheetId="2">#REF!</definedName>
    <definedName name="食品流通の合理化">#REF!</definedName>
    <definedName name="食品流通拠点整備の推進" localSheetId="8">#REF!</definedName>
    <definedName name="食品流通拠点整備の推進" localSheetId="7">#REF!</definedName>
    <definedName name="食品流通拠点整備の推進" localSheetId="5">#REF!</definedName>
    <definedName name="食品流通拠点整備の推進" localSheetId="1">#REF!</definedName>
    <definedName name="食品流通拠点整備の推進" localSheetId="2">#REF!</definedName>
    <definedName name="食品流通拠点整備の推進">#REF!</definedName>
    <definedName name="新規区分" localSheetId="8">#REF!</definedName>
    <definedName name="新規区分" localSheetId="7">#REF!</definedName>
    <definedName name="新規区分" localSheetId="5">#REF!</definedName>
    <definedName name="新規区分" localSheetId="1">#REF!</definedName>
    <definedName name="新規区分" localSheetId="2">#REF!</definedName>
    <definedName name="新規区分">#REF!</definedName>
    <definedName name="政策目的" localSheetId="8">#REF!</definedName>
    <definedName name="政策目的" localSheetId="7">#REF!</definedName>
    <definedName name="政策目的" localSheetId="5">#REF!</definedName>
    <definedName name="政策目的" localSheetId="1">#REF!</definedName>
    <definedName name="政策目的" localSheetId="2">#REF!</definedName>
    <definedName name="政策目的">#REF!</definedName>
    <definedName name="中四国" localSheetId="8">#REF!</definedName>
    <definedName name="中四国" localSheetId="7">#REF!</definedName>
    <definedName name="中四国" localSheetId="5">#REF!</definedName>
    <definedName name="中四国" localSheetId="1">#REF!</definedName>
    <definedName name="中四国" localSheetId="2">#REF!</definedName>
    <definedName name="中四国">#REF!</definedName>
    <definedName name="東海" localSheetId="8">#REF!</definedName>
    <definedName name="東海" localSheetId="7">#REF!</definedName>
    <definedName name="東海" localSheetId="5">#REF!</definedName>
    <definedName name="東海" localSheetId="1">#REF!</definedName>
    <definedName name="東海" localSheetId="2">#REF!</definedName>
    <definedName name="東海">#REF!</definedName>
    <definedName name="東北" localSheetId="8">#REF!</definedName>
    <definedName name="東北" localSheetId="7">#REF!</definedName>
    <definedName name="東北" localSheetId="5">#REF!</definedName>
    <definedName name="東北" localSheetId="1">#REF!</definedName>
    <definedName name="東北" localSheetId="2">#REF!</definedName>
    <definedName name="東北">#REF!</definedName>
    <definedName name="農業者の組織する団体" localSheetId="8">#REF!</definedName>
    <definedName name="農業者の組織する団体" localSheetId="7">#REF!</definedName>
    <definedName name="農業者の組織する団体" localSheetId="5">#REF!</definedName>
    <definedName name="農業者の組織する団体" localSheetId="1">#REF!</definedName>
    <definedName name="農業者の組織する団体" localSheetId="2">#REF!</definedName>
    <definedName name="農業者の組織する団体">#REF!</definedName>
    <definedName name="北陸" localSheetId="8">#REF!</definedName>
    <definedName name="北陸" localSheetId="7">#REF!</definedName>
    <definedName name="北陸" localSheetId="5">#REF!</definedName>
    <definedName name="北陸" localSheetId="1">#REF!</definedName>
    <definedName name="北陸" localSheetId="2">#REF!</definedName>
    <definedName name="北陸">#REF!</definedName>
    <definedName name="本省" localSheetId="8">#REF!</definedName>
    <definedName name="本省" localSheetId="7">#REF!</definedName>
    <definedName name="本省" localSheetId="5">#REF!</definedName>
    <definedName name="本省" localSheetId="1">#REF!</definedName>
    <definedName name="本省" localSheetId="2">#REF!</definedName>
    <definedName name="本省">#REF!</definedName>
    <definedName name="優先枠" localSheetId="8">#REF!</definedName>
    <definedName name="優先枠" localSheetId="7">#REF!</definedName>
    <definedName name="優先枠" localSheetId="5">#REF!</definedName>
    <definedName name="優先枠" localSheetId="1">#REF!</definedName>
    <definedName name="優先枠" localSheetId="2">#REF!</definedName>
    <definedName name="優先枠">#REF!</definedName>
  </definedNames>
  <calcPr calcId="191029"/>
</workbook>
</file>

<file path=xl/calcChain.xml><?xml version="1.0" encoding="utf-8"?>
<calcChain xmlns="http://schemas.openxmlformats.org/spreadsheetml/2006/main">
  <c r="J17" i="8" l="1"/>
  <c r="R17" i="8" s="1"/>
  <c r="R19" i="8"/>
  <c r="X3" i="8" l="1"/>
  <c r="AM7" i="16" s="1"/>
  <c r="AN7" i="16" s="1"/>
  <c r="X4" i="8"/>
  <c r="Q153" i="8"/>
  <c r="N153" i="8"/>
  <c r="S126" i="8" l="1"/>
  <c r="Q150" i="8" l="1"/>
  <c r="Q146" i="8"/>
  <c r="Q140" i="8"/>
  <c r="Q134" i="8"/>
  <c r="N134" i="8"/>
  <c r="F25" i="16" l="1"/>
  <c r="Q132" i="8"/>
  <c r="N132" i="8"/>
  <c r="R126" i="8" l="1"/>
  <c r="N150" i="8"/>
  <c r="N146" i="8"/>
  <c r="N140" i="8"/>
  <c r="Q122" i="8"/>
  <c r="Q120" i="8"/>
  <c r="Q117" i="8"/>
  <c r="Q115" i="8"/>
  <c r="N122" i="8"/>
  <c r="N120" i="8"/>
  <c r="N117" i="8"/>
  <c r="R108" i="8"/>
  <c r="N115" i="8"/>
  <c r="J8" i="21" l="1"/>
  <c r="G15" i="21" s="1"/>
  <c r="J15" i="21"/>
  <c r="C20" i="21"/>
  <c r="J20" i="21" s="1"/>
  <c r="N23" i="21" s="1"/>
  <c r="E60" i="5" l="1"/>
  <c r="S77" i="8" l="1"/>
  <c r="Q9" i="8"/>
  <c r="J29" i="19" l="1"/>
  <c r="G33" i="19" s="1"/>
  <c r="C31" i="19"/>
  <c r="J31" i="19" s="1"/>
  <c r="C33" i="19" s="1"/>
  <c r="J33" i="19" s="1"/>
  <c r="C39" i="19"/>
  <c r="J39" i="19" s="1"/>
  <c r="G39" i="19"/>
  <c r="C45" i="19"/>
  <c r="G45" i="19"/>
  <c r="J45" i="19"/>
  <c r="C52" i="19"/>
  <c r="J52" i="19" s="1"/>
  <c r="G52" i="19"/>
  <c r="N9" i="8" l="1"/>
  <c r="Q12" i="8" l="1"/>
  <c r="AR7" i="16" l="1"/>
  <c r="Q53" i="8"/>
  <c r="K79" i="17"/>
  <c r="Q27" i="8"/>
  <c r="Q31" i="8"/>
  <c r="V4" i="8" s="1"/>
  <c r="Q34" i="8"/>
  <c r="Q37" i="8"/>
  <c r="Q41" i="8"/>
  <c r="Q74" i="8"/>
  <c r="Q69" i="8"/>
  <c r="Q64" i="8"/>
  <c r="Q59" i="8"/>
  <c r="R78" i="8"/>
  <c r="R77" i="8"/>
  <c r="Q87" i="8"/>
  <c r="Q86" i="8"/>
  <c r="Q106" i="8"/>
  <c r="Q104" i="8"/>
  <c r="Q102" i="8"/>
  <c r="S78" i="8"/>
  <c r="Q14" i="8"/>
  <c r="I14" i="8"/>
  <c r="A12" i="8"/>
  <c r="I12" i="8" s="1"/>
  <c r="N74" i="8"/>
  <c r="N73" i="8"/>
  <c r="N72" i="8"/>
  <c r="N71" i="8"/>
  <c r="N69" i="8"/>
  <c r="N68" i="8"/>
  <c r="N67" i="8"/>
  <c r="N66" i="8"/>
  <c r="N63" i="8"/>
  <c r="N62" i="8"/>
  <c r="N61" i="8"/>
  <c r="N64" i="8" s="1"/>
  <c r="N58" i="8"/>
  <c r="N57" i="8"/>
  <c r="N56" i="8"/>
  <c r="N52" i="8"/>
  <c r="N51" i="8"/>
  <c r="N50" i="8"/>
  <c r="N53" i="8" s="1"/>
  <c r="V3" i="8" l="1"/>
  <c r="S7" i="16" s="1"/>
  <c r="U7" i="16" s="1"/>
  <c r="V2" i="8"/>
  <c r="M7" i="16" s="1"/>
  <c r="AI7" i="16"/>
  <c r="X2" i="8"/>
  <c r="Y7" i="16"/>
  <c r="Z7" i="16" s="1"/>
  <c r="N59" i="8"/>
  <c r="F21" i="16"/>
  <c r="D7" i="16"/>
  <c r="F20" i="16"/>
  <c r="F19" i="16"/>
  <c r="F24" i="16"/>
  <c r="F18" i="16"/>
  <c r="F23" i="16"/>
  <c r="F22" i="16"/>
  <c r="C7" i="16"/>
  <c r="AK7" i="16" l="1"/>
  <c r="AO7" i="16"/>
  <c r="T7" i="16"/>
  <c r="N7" i="16"/>
  <c r="O7" i="16"/>
  <c r="AJ7" i="16"/>
  <c r="E7" i="16"/>
  <c r="G7" i="16"/>
  <c r="AA7" i="16"/>
  <c r="AE7" i="16"/>
  <c r="AG7" i="16" s="1"/>
  <c r="B7" i="16"/>
  <c r="L7" i="16"/>
  <c r="H7" i="16"/>
  <c r="K7" i="16"/>
  <c r="I7" i="16"/>
  <c r="F7" i="16"/>
  <c r="A97" i="18"/>
  <c r="B97" i="18"/>
  <c r="G97" i="18"/>
  <c r="H97" i="18"/>
  <c r="I97" i="18"/>
  <c r="J97" i="18"/>
  <c r="K97" i="18"/>
  <c r="L97" i="18"/>
  <c r="M97" i="18"/>
  <c r="N97" i="18"/>
  <c r="O97" i="18"/>
  <c r="P97" i="18"/>
  <c r="Q97" i="18"/>
  <c r="R97" i="18"/>
  <c r="S97" i="18"/>
  <c r="T97" i="18"/>
  <c r="C99" i="18"/>
  <c r="D99" i="18"/>
  <c r="C100" i="18"/>
  <c r="D100" i="18"/>
  <c r="D79" i="18"/>
  <c r="K79" i="18"/>
  <c r="F139" i="18"/>
  <c r="F138" i="18"/>
  <c r="D139" i="18"/>
  <c r="D138" i="18"/>
  <c r="F132" i="18"/>
  <c r="D132" i="18"/>
  <c r="N79" i="18"/>
  <c r="H79" i="18"/>
  <c r="F79" i="18"/>
  <c r="B79" i="18"/>
  <c r="M56" i="18"/>
  <c r="K57" i="18" s="1"/>
  <c r="B43" i="18"/>
  <c r="B19" i="18"/>
  <c r="B15" i="18"/>
  <c r="B12" i="18"/>
  <c r="N57" i="18"/>
  <c r="D130" i="18" s="1"/>
  <c r="N106" i="8"/>
  <c r="N104" i="8"/>
  <c r="AF7" i="16" l="1"/>
  <c r="Q7" i="16"/>
  <c r="P7" i="16"/>
  <c r="J7" i="16"/>
  <c r="Q56" i="18"/>
  <c r="P57" i="18" s="1"/>
  <c r="D131" i="18" s="1"/>
  <c r="F139" i="17" l="1"/>
  <c r="N35" i="17" l="1"/>
  <c r="N35" i="18" s="1"/>
  <c r="K35" i="17"/>
  <c r="K35" i="18" s="1"/>
  <c r="H35" i="17"/>
  <c r="H35" i="18" s="1"/>
  <c r="F35" i="17"/>
  <c r="F35" i="18" s="1"/>
  <c r="D35" i="17"/>
  <c r="D35" i="18" s="1"/>
  <c r="B35" i="17"/>
  <c r="B35" i="18" s="1"/>
  <c r="B9" i="17" l="1"/>
  <c r="B9" i="18" s="1"/>
  <c r="B6" i="17"/>
  <c r="B6" i="18" s="1"/>
  <c r="B55" i="17" l="1"/>
  <c r="B55" i="18"/>
  <c r="N41" i="8" l="1"/>
  <c r="N37" i="8"/>
  <c r="N34" i="8"/>
  <c r="N31" i="8"/>
  <c r="G24" i="14" l="1"/>
  <c r="K55" i="17" l="1"/>
  <c r="M56" i="17" s="1"/>
  <c r="Q56" i="17" s="1"/>
  <c r="N55" i="17"/>
  <c r="N57" i="17" s="1"/>
  <c r="D130" i="17" s="1"/>
  <c r="H130" i="17" s="1"/>
  <c r="C55" i="17"/>
  <c r="C55" i="18"/>
  <c r="B68" i="17"/>
  <c r="B68" i="18"/>
  <c r="K57" i="17" l="1"/>
  <c r="P55" i="17"/>
  <c r="P57" i="17" s="1"/>
  <c r="D131" i="17" s="1"/>
  <c r="H131" i="17" l="1"/>
  <c r="D132" i="17"/>
  <c r="D138" i="17" l="1"/>
  <c r="H132" i="17"/>
  <c r="N102" i="8"/>
  <c r="D139" i="17" l="1"/>
  <c r="H138" i="17"/>
  <c r="H139" i="17" s="1"/>
  <c r="L14" i="8" l="1"/>
  <c r="AB7" i="16" s="1"/>
  <c r="J14" i="8"/>
  <c r="J12" i="8"/>
  <c r="N14" i="8" l="1"/>
  <c r="AC7" i="16" s="1"/>
  <c r="N86" i="8"/>
  <c r="N87" i="8"/>
  <c r="N27" i="8" l="1"/>
  <c r="L12" i="8" l="1"/>
  <c r="V7" i="16" s="1"/>
  <c r="N12" i="8" l="1"/>
  <c r="W7" i="16" s="1"/>
  <c r="J16" i="14"/>
  <c r="J8" i="14"/>
  <c r="C24" i="14" s="1"/>
  <c r="J24" i="14" s="1"/>
  <c r="N29" i="14" s="1"/>
  <c r="N92" i="8" l="1"/>
  <c r="D4" i="10" l="1"/>
  <c r="D98" i="18" l="1"/>
  <c r="E97" i="18"/>
  <c r="F97" i="18"/>
  <c r="C98" i="18"/>
  <c r="C97" i="18"/>
  <c r="D97" i="18"/>
</calcChain>
</file>

<file path=xl/sharedStrings.xml><?xml version="1.0" encoding="utf-8"?>
<sst xmlns="http://schemas.openxmlformats.org/spreadsheetml/2006/main" count="1198" uniqueCount="700">
  <si>
    <t>区分</t>
    <rPh sb="0" eb="2">
      <t>クブン</t>
    </rPh>
    <phoneticPr fontId="9"/>
  </si>
  <si>
    <t>備考</t>
    <rPh sb="0" eb="2">
      <t>ビコウ</t>
    </rPh>
    <phoneticPr fontId="9"/>
  </si>
  <si>
    <t>住所</t>
    <rPh sb="0" eb="2">
      <t>ジュウショ</t>
    </rPh>
    <phoneticPr fontId="16"/>
  </si>
  <si>
    <t>電話番号</t>
    <rPh sb="0" eb="2">
      <t>デンワ</t>
    </rPh>
    <rPh sb="2" eb="4">
      <t>バンゴウ</t>
    </rPh>
    <phoneticPr fontId="16"/>
  </si>
  <si>
    <t>電子メールアドレス</t>
    <rPh sb="0" eb="2">
      <t>デンシ</t>
    </rPh>
    <phoneticPr fontId="16"/>
  </si>
  <si>
    <t>※携帯電話等、本人と連絡が取りやすい番号としてください</t>
    <rPh sb="1" eb="3">
      <t>ケイタイ</t>
    </rPh>
    <rPh sb="3" eb="5">
      <t>デンワ</t>
    </rPh>
    <rPh sb="5" eb="6">
      <t>トウ</t>
    </rPh>
    <rPh sb="7" eb="9">
      <t>ホンニン</t>
    </rPh>
    <rPh sb="10" eb="12">
      <t>レンラク</t>
    </rPh>
    <rPh sb="13" eb="14">
      <t>ト</t>
    </rPh>
    <rPh sb="18" eb="20">
      <t>バンゴウ</t>
    </rPh>
    <phoneticPr fontId="9"/>
  </si>
  <si>
    <t>円</t>
    <rPh sb="0" eb="1">
      <t>エン</t>
    </rPh>
    <phoneticPr fontId="9"/>
  </si>
  <si>
    <t>※電子メールを利用していない場合は記入不要です</t>
    <rPh sb="1" eb="3">
      <t>デンシ</t>
    </rPh>
    <rPh sb="7" eb="9">
      <t>リヨウ</t>
    </rPh>
    <rPh sb="14" eb="16">
      <t>バアイ</t>
    </rPh>
    <rPh sb="17" eb="19">
      <t>キニュウ</t>
    </rPh>
    <rPh sb="19" eb="21">
      <t>フヨウ</t>
    </rPh>
    <phoneticPr fontId="9"/>
  </si>
  <si>
    <t>氏名</t>
    <rPh sb="0" eb="2">
      <t>シメイ</t>
    </rPh>
    <phoneticPr fontId="9"/>
  </si>
  <si>
    <t>品目</t>
    <rPh sb="0" eb="2">
      <t>ヒンモク</t>
    </rPh>
    <phoneticPr fontId="9"/>
  </si>
  <si>
    <t>目標</t>
    <rPh sb="0" eb="2">
      <t>モクヒョウ</t>
    </rPh>
    <phoneticPr fontId="9"/>
  </si>
  <si>
    <t>農地所在
市町村名</t>
    <rPh sb="0" eb="2">
      <t>ノウチ</t>
    </rPh>
    <rPh sb="2" eb="4">
      <t>ショザイ</t>
    </rPh>
    <rPh sb="5" eb="8">
      <t>シチョウソン</t>
    </rPh>
    <rPh sb="8" eb="9">
      <t>メイ</t>
    </rPh>
    <phoneticPr fontId="9"/>
  </si>
  <si>
    <t>ha</t>
    <phoneticPr fontId="9"/>
  </si>
  <si>
    <t>目標面積
（ha）</t>
    <rPh sb="0" eb="2">
      <t>モクヒョウ</t>
    </rPh>
    <rPh sb="2" eb="4">
      <t>メンセキ</t>
    </rPh>
    <phoneticPr fontId="9"/>
  </si>
  <si>
    <t>税抜き事業費
（円）</t>
    <rPh sb="0" eb="2">
      <t>ゼイヌ</t>
    </rPh>
    <rPh sb="3" eb="6">
      <t>ジギョウヒ</t>
    </rPh>
    <rPh sb="8" eb="9">
      <t>エン</t>
    </rPh>
    <phoneticPr fontId="9"/>
  </si>
  <si>
    <t>要望額
（円）</t>
    <rPh sb="0" eb="2">
      <t>ヨウボウ</t>
    </rPh>
    <rPh sb="2" eb="3">
      <t>ガク</t>
    </rPh>
    <rPh sb="5" eb="6">
      <t>エン</t>
    </rPh>
    <phoneticPr fontId="9"/>
  </si>
  <si>
    <t>自己負担額
（円）</t>
    <rPh sb="0" eb="2">
      <t>ジコ</t>
    </rPh>
    <rPh sb="2" eb="5">
      <t>フタンガク</t>
    </rPh>
    <rPh sb="7" eb="8">
      <t>エン</t>
    </rPh>
    <phoneticPr fontId="9"/>
  </si>
  <si>
    <t xml:space="preserve">  法人・
組織
の場合</t>
    <rPh sb="2" eb="4">
      <t>ホウジン</t>
    </rPh>
    <rPh sb="6" eb="8">
      <t>ソシキ</t>
    </rPh>
    <rPh sb="10" eb="12">
      <t>バアイ</t>
    </rPh>
    <phoneticPr fontId="16"/>
  </si>
  <si>
    <t>完了予定年月日</t>
    <rPh sb="0" eb="2">
      <t>カンリョウ</t>
    </rPh>
    <rPh sb="2" eb="4">
      <t>ヨテイ</t>
    </rPh>
    <rPh sb="4" eb="7">
      <t>ネンガッピ</t>
    </rPh>
    <phoneticPr fontId="9"/>
  </si>
  <si>
    <t>成果目標</t>
    <rPh sb="0" eb="2">
      <t>セイカ</t>
    </rPh>
    <rPh sb="2" eb="4">
      <t>モクヒョウ</t>
    </rPh>
    <phoneticPr fontId="9"/>
  </si>
  <si>
    <t>担当者
役職・氏名</t>
    <rPh sb="0" eb="3">
      <t>タントウシャ</t>
    </rPh>
    <rPh sb="4" eb="6">
      <t>ヤクショク</t>
    </rPh>
    <rPh sb="7" eb="9">
      <t>シメイ</t>
    </rPh>
    <phoneticPr fontId="16"/>
  </si>
  <si>
    <t>単位</t>
    <rPh sb="0" eb="2">
      <t>タンイ</t>
    </rPh>
    <phoneticPr fontId="9"/>
  </si>
  <si>
    <t>成果目標の内容</t>
    <rPh sb="0" eb="2">
      <t>セイカ</t>
    </rPh>
    <rPh sb="2" eb="4">
      <t>モクヒョウ</t>
    </rPh>
    <rPh sb="5" eb="7">
      <t>ナイヨウ</t>
    </rPh>
    <phoneticPr fontId="9"/>
  </si>
  <si>
    <t>Ａ</t>
    <phoneticPr fontId="9"/>
  </si>
  <si>
    <t>現状値</t>
    <rPh sb="0" eb="2">
      <t>ゲンジョウ</t>
    </rPh>
    <rPh sb="2" eb="3">
      <t>チ</t>
    </rPh>
    <phoneticPr fontId="9"/>
  </si>
  <si>
    <t>ｔ</t>
    <phoneticPr fontId="9"/>
  </si>
  <si>
    <t>（令和６年度）</t>
    <rPh sb="1" eb="3">
      <t>レイワ</t>
    </rPh>
    <rPh sb="4" eb="6">
      <t>ネンド</t>
    </rPh>
    <phoneticPr fontId="9"/>
  </si>
  <si>
    <t>目標値</t>
    <rPh sb="0" eb="3">
      <t>モクヒョウチ</t>
    </rPh>
    <phoneticPr fontId="9"/>
  </si>
  <si>
    <t>Ｂ</t>
    <phoneticPr fontId="9"/>
  </si>
  <si>
    <t>（単位を記入）</t>
    <rPh sb="1" eb="3">
      <t>タンイ</t>
    </rPh>
    <rPh sb="4" eb="6">
      <t>キニュウ</t>
    </rPh>
    <phoneticPr fontId="9"/>
  </si>
  <si>
    <t>（令和３年度）</t>
    <rPh sb="1" eb="3">
      <t>レイワ</t>
    </rPh>
    <rPh sb="4" eb="6">
      <t>ネンド</t>
    </rPh>
    <phoneticPr fontId="9"/>
  </si>
  <si>
    <t>※複数市町村にまたがる場合は、最も面積が大きい市町村名</t>
    <rPh sb="1" eb="3">
      <t>フクスウ</t>
    </rPh>
    <rPh sb="3" eb="6">
      <t>シチョウソン</t>
    </rPh>
    <rPh sb="11" eb="13">
      <t>バアイ</t>
    </rPh>
    <rPh sb="15" eb="16">
      <t>モット</t>
    </rPh>
    <rPh sb="17" eb="19">
      <t>メンセキ</t>
    </rPh>
    <rPh sb="20" eb="21">
      <t>オオ</t>
    </rPh>
    <rPh sb="23" eb="27">
      <t>シチョウソンメイ</t>
    </rPh>
    <phoneticPr fontId="9"/>
  </si>
  <si>
    <t>品目名</t>
    <rPh sb="0" eb="2">
      <t>ヒンモク</t>
    </rPh>
    <rPh sb="2" eb="3">
      <t>メイ</t>
    </rPh>
    <phoneticPr fontId="9"/>
  </si>
  <si>
    <t>完了予定年月日
（機械の納入予定日、
又は設備等の引渡し予定日）</t>
    <rPh sb="0" eb="2">
      <t>カンリョウ</t>
    </rPh>
    <rPh sb="2" eb="4">
      <t>ヨテイ</t>
    </rPh>
    <rPh sb="4" eb="7">
      <t>ネンガッピ</t>
    </rPh>
    <rPh sb="9" eb="11">
      <t>キカイ</t>
    </rPh>
    <rPh sb="12" eb="14">
      <t>ノウニュウ</t>
    </rPh>
    <rPh sb="14" eb="17">
      <t>ヨテイビ</t>
    </rPh>
    <rPh sb="19" eb="20">
      <t>マタ</t>
    </rPh>
    <rPh sb="21" eb="23">
      <t>セツビ</t>
    </rPh>
    <rPh sb="23" eb="24">
      <t>トウ</t>
    </rPh>
    <rPh sb="25" eb="27">
      <t>ヒキワタ</t>
    </rPh>
    <rPh sb="28" eb="31">
      <t>ヨテイビ</t>
    </rPh>
    <phoneticPr fontId="9"/>
  </si>
  <si>
    <t>現状面積
（ha）</t>
    <rPh sb="0" eb="2">
      <t>ゲンジョウ</t>
    </rPh>
    <rPh sb="2" eb="4">
      <t>メンセキ</t>
    </rPh>
    <phoneticPr fontId="9"/>
  </si>
  <si>
    <t>ふりがな</t>
    <phoneticPr fontId="16"/>
  </si>
  <si>
    <t>日付</t>
    <rPh sb="0" eb="2">
      <t>ヒヅケ</t>
    </rPh>
    <phoneticPr fontId="9"/>
  </si>
  <si>
    <t>手続等名</t>
    <rPh sb="0" eb="2">
      <t>テツヅキ</t>
    </rPh>
    <rPh sb="2" eb="3">
      <t>トウ</t>
    </rPh>
    <rPh sb="3" eb="4">
      <t>メイ</t>
    </rPh>
    <phoneticPr fontId="9"/>
  </si>
  <si>
    <t>要望の受付</t>
    <rPh sb="0" eb="2">
      <t>ヨウボウ</t>
    </rPh>
    <rPh sb="3" eb="5">
      <t>ウケツケ</t>
    </rPh>
    <phoneticPr fontId="9"/>
  </si>
  <si>
    <t>採択結果通知</t>
    <rPh sb="0" eb="2">
      <t>サイタク</t>
    </rPh>
    <rPh sb="2" eb="4">
      <t>ケッカ</t>
    </rPh>
    <rPh sb="4" eb="6">
      <t>ツウチ</t>
    </rPh>
    <phoneticPr fontId="9"/>
  </si>
  <si>
    <t>交付申請</t>
    <rPh sb="0" eb="2">
      <t>コウフ</t>
    </rPh>
    <rPh sb="2" eb="4">
      <t>シンセイ</t>
    </rPh>
    <phoneticPr fontId="9"/>
  </si>
  <si>
    <t>交付決定</t>
    <rPh sb="0" eb="2">
      <t>コウフ</t>
    </rPh>
    <rPh sb="2" eb="4">
      <t>ケッテイ</t>
    </rPh>
    <phoneticPr fontId="9"/>
  </si>
  <si>
    <t>変更交付申請</t>
    <rPh sb="0" eb="2">
      <t>ヘンコウ</t>
    </rPh>
    <rPh sb="2" eb="4">
      <t>コウフ</t>
    </rPh>
    <rPh sb="4" eb="6">
      <t>シンセイ</t>
    </rPh>
    <phoneticPr fontId="9"/>
  </si>
  <si>
    <t>変更交付決定</t>
    <rPh sb="0" eb="2">
      <t>ヘンコウ</t>
    </rPh>
    <rPh sb="2" eb="4">
      <t>コウフ</t>
    </rPh>
    <rPh sb="4" eb="6">
      <t>ケッテイ</t>
    </rPh>
    <phoneticPr fontId="9"/>
  </si>
  <si>
    <t>遂行状況報告（12月末時点）</t>
    <rPh sb="0" eb="2">
      <t>スイコウ</t>
    </rPh>
    <rPh sb="2" eb="4">
      <t>ジョウキョウ</t>
    </rPh>
    <rPh sb="4" eb="6">
      <t>ホウコク</t>
    </rPh>
    <rPh sb="9" eb="10">
      <t>ガツ</t>
    </rPh>
    <rPh sb="10" eb="11">
      <t>マツ</t>
    </rPh>
    <rPh sb="11" eb="13">
      <t>ジテン</t>
    </rPh>
    <phoneticPr fontId="9"/>
  </si>
  <si>
    <t>着手日</t>
    <rPh sb="0" eb="2">
      <t>チャクシュ</t>
    </rPh>
    <rPh sb="2" eb="3">
      <t>ビ</t>
    </rPh>
    <phoneticPr fontId="9"/>
  </si>
  <si>
    <t>概要等</t>
    <rPh sb="0" eb="2">
      <t>ガイヨウ</t>
    </rPh>
    <rPh sb="2" eb="3">
      <t>トウ</t>
    </rPh>
    <phoneticPr fontId="9"/>
  </si>
  <si>
    <t>完了日</t>
    <rPh sb="0" eb="3">
      <t>カンリョウビ</t>
    </rPh>
    <phoneticPr fontId="9"/>
  </si>
  <si>
    <t>実績報告</t>
    <rPh sb="0" eb="2">
      <t>ジッセキ</t>
    </rPh>
    <rPh sb="2" eb="4">
      <t>ホウコク</t>
    </rPh>
    <phoneticPr fontId="9"/>
  </si>
  <si>
    <t>確認検査</t>
    <rPh sb="0" eb="2">
      <t>カクニン</t>
    </rPh>
    <rPh sb="2" eb="4">
      <t>ケンサ</t>
    </rPh>
    <phoneticPr fontId="9"/>
  </si>
  <si>
    <t>請求書受付日</t>
    <rPh sb="0" eb="3">
      <t>セイキュウショ</t>
    </rPh>
    <rPh sb="3" eb="5">
      <t>ウケツケ</t>
    </rPh>
    <rPh sb="5" eb="6">
      <t>ビ</t>
    </rPh>
    <phoneticPr fontId="9"/>
  </si>
  <si>
    <t>支払日</t>
    <rPh sb="0" eb="2">
      <t>シハラ</t>
    </rPh>
    <rPh sb="2" eb="3">
      <t>ビ</t>
    </rPh>
    <phoneticPr fontId="9"/>
  </si>
  <si>
    <t>事業主体名：</t>
    <rPh sb="0" eb="2">
      <t>ジギョウ</t>
    </rPh>
    <rPh sb="2" eb="4">
      <t>シュタイ</t>
    </rPh>
    <rPh sb="4" eb="5">
      <t>メイ</t>
    </rPh>
    <phoneticPr fontId="9"/>
  </si>
  <si>
    <t>増減率</t>
    <rPh sb="0" eb="3">
      <t>ゾウゲンリツ</t>
    </rPh>
    <phoneticPr fontId="9"/>
  </si>
  <si>
    <t>（％）</t>
  </si>
  <si>
    <t>（％）</t>
    <phoneticPr fontId="9"/>
  </si>
  <si>
    <t>チェック欄</t>
    <rPh sb="4" eb="5">
      <t>ラン</t>
    </rPh>
    <phoneticPr fontId="9"/>
  </si>
  <si>
    <t>概要</t>
    <rPh sb="0" eb="2">
      <t>ガイヨウ</t>
    </rPh>
    <phoneticPr fontId="9"/>
  </si>
  <si>
    <t>１　添付資料一覧</t>
    <rPh sb="2" eb="4">
      <t>テンプ</t>
    </rPh>
    <rPh sb="4" eb="6">
      <t>シリョウ</t>
    </rPh>
    <rPh sb="6" eb="8">
      <t>イチラン</t>
    </rPh>
    <phoneticPr fontId="9"/>
  </si>
  <si>
    <t>資料等名</t>
    <rPh sb="0" eb="2">
      <t>シリョウ</t>
    </rPh>
    <rPh sb="2" eb="3">
      <t>トウ</t>
    </rPh>
    <rPh sb="3" eb="4">
      <t>メイ</t>
    </rPh>
    <phoneticPr fontId="9"/>
  </si>
  <si>
    <t>成果目標の現状値に係る根拠資料</t>
    <rPh sb="0" eb="2">
      <t>セイカ</t>
    </rPh>
    <rPh sb="2" eb="4">
      <t>モクヒョウ</t>
    </rPh>
    <rPh sb="5" eb="7">
      <t>ゲンジョウ</t>
    </rPh>
    <rPh sb="7" eb="8">
      <t>チ</t>
    </rPh>
    <rPh sb="9" eb="10">
      <t>カカ</t>
    </rPh>
    <rPh sb="11" eb="13">
      <t>コンキョ</t>
    </rPh>
    <rPh sb="13" eb="15">
      <t>シリョウ</t>
    </rPh>
    <phoneticPr fontId="9"/>
  </si>
  <si>
    <t>事業費
（税抜き金額を記入）</t>
    <rPh sb="0" eb="3">
      <t>ジギョウヒ</t>
    </rPh>
    <rPh sb="5" eb="7">
      <t>ゼイヌ</t>
    </rPh>
    <rPh sb="8" eb="10">
      <t>キンガク</t>
    </rPh>
    <rPh sb="11" eb="13">
      <t>キニュウ</t>
    </rPh>
    <phoneticPr fontId="9"/>
  </si>
  <si>
    <t>補助金要望額
（事業費の２分の１以内、
千円未満切捨て）</t>
    <rPh sb="0" eb="3">
      <t>ホジョキン</t>
    </rPh>
    <rPh sb="3" eb="5">
      <t>ヨウボウ</t>
    </rPh>
    <rPh sb="5" eb="6">
      <t>ガク</t>
    </rPh>
    <rPh sb="8" eb="11">
      <t>ジギョウヒ</t>
    </rPh>
    <rPh sb="13" eb="14">
      <t>ブン</t>
    </rPh>
    <rPh sb="16" eb="18">
      <t>イナイ</t>
    </rPh>
    <rPh sb="20" eb="22">
      <t>センエン</t>
    </rPh>
    <rPh sb="22" eb="24">
      <t>ミマン</t>
    </rPh>
    <rPh sb="24" eb="26">
      <t>キリス</t>
    </rPh>
    <phoneticPr fontId="9"/>
  </si>
  <si>
    <t>見積書等の写し</t>
    <rPh sb="0" eb="3">
      <t>ミツモリショ</t>
    </rPh>
    <rPh sb="3" eb="4">
      <t>トウ</t>
    </rPh>
    <rPh sb="5" eb="6">
      <t>ウツ</t>
    </rPh>
    <phoneticPr fontId="9"/>
  </si>
  <si>
    <t>成果目標２</t>
    <rPh sb="0" eb="2">
      <t>セイカ</t>
    </rPh>
    <rPh sb="2" eb="4">
      <t>モクヒョウ</t>
    </rPh>
    <phoneticPr fontId="9"/>
  </si>
  <si>
    <t>作付け面積を令和３年度と比較して増加させる</t>
    <rPh sb="0" eb="2">
      <t>サクツ</t>
    </rPh>
    <rPh sb="3" eb="5">
      <t>メンセキ</t>
    </rPh>
    <rPh sb="6" eb="8">
      <t>レイワ</t>
    </rPh>
    <rPh sb="9" eb="11">
      <t>ネンド</t>
    </rPh>
    <rPh sb="12" eb="14">
      <t>ヒカク</t>
    </rPh>
    <rPh sb="16" eb="18">
      <t>ゾウカ</t>
    </rPh>
    <phoneticPr fontId="9"/>
  </si>
  <si>
    <t>対象作物</t>
    <rPh sb="0" eb="2">
      <t>タイショウ</t>
    </rPh>
    <rPh sb="2" eb="4">
      <t>サクモツ</t>
    </rPh>
    <phoneticPr fontId="9"/>
  </si>
  <si>
    <t>ha 又は t</t>
    <rPh sb="3" eb="4">
      <t>マタ</t>
    </rPh>
    <phoneticPr fontId="9"/>
  </si>
  <si>
    <t>※１　目標年度において生産量の全て（自ら飼養する家畜に給与するものを除く）を契約取引する計画を策定すること</t>
    <rPh sb="18" eb="19">
      <t>ミズカ</t>
    </rPh>
    <rPh sb="20" eb="22">
      <t>シヨウ</t>
    </rPh>
    <rPh sb="24" eb="26">
      <t>カチク</t>
    </rPh>
    <rPh sb="27" eb="29">
      <t>キュウヨ</t>
    </rPh>
    <rPh sb="34" eb="35">
      <t>ノゾ</t>
    </rPh>
    <rPh sb="44" eb="46">
      <t>ケイカク</t>
    </rPh>
    <rPh sb="47" eb="49">
      <t>サクテイ</t>
    </rPh>
    <phoneticPr fontId="9"/>
  </si>
  <si>
    <t>※２　本事業で導入した農業機械・施設等により、生産コストの削減を図ること</t>
    <rPh sb="3" eb="4">
      <t>ホン</t>
    </rPh>
    <rPh sb="4" eb="6">
      <t>ジギョウ</t>
    </rPh>
    <rPh sb="7" eb="9">
      <t>ドウニュウ</t>
    </rPh>
    <rPh sb="11" eb="13">
      <t>ノウギョウ</t>
    </rPh>
    <rPh sb="13" eb="15">
      <t>キカイ</t>
    </rPh>
    <rPh sb="16" eb="18">
      <t>シセツ</t>
    </rPh>
    <rPh sb="18" eb="19">
      <t>トウ</t>
    </rPh>
    <rPh sb="23" eb="25">
      <t>セイサン</t>
    </rPh>
    <rPh sb="29" eb="31">
      <t>サクゲン</t>
    </rPh>
    <rPh sb="32" eb="33">
      <t>ハカ</t>
    </rPh>
    <phoneticPr fontId="9"/>
  </si>
  <si>
    <t>※３　サイレージとは、バンカーサイロで生産したものをいう</t>
    <rPh sb="19" eb="21">
      <t>セイサン</t>
    </rPh>
    <phoneticPr fontId="9"/>
  </si>
  <si>
    <t>対象作物名</t>
    <rPh sb="4" eb="5">
      <t>メイ</t>
    </rPh>
    <phoneticPr fontId="9"/>
  </si>
  <si>
    <t>牧草又は青刈りとうもろこしの作付面積、若しくは、バンカーサイロによるサイレージ生産量を令和３年度と比較して増加させる</t>
    <rPh sb="0" eb="2">
      <t>ボクソウ</t>
    </rPh>
    <rPh sb="2" eb="3">
      <t>マタ</t>
    </rPh>
    <rPh sb="4" eb="6">
      <t>アオガ</t>
    </rPh>
    <rPh sb="19" eb="20">
      <t>モ</t>
    </rPh>
    <rPh sb="39" eb="42">
      <t>セイサンリョウ</t>
    </rPh>
    <rPh sb="49" eb="51">
      <t>ヒカク</t>
    </rPh>
    <phoneticPr fontId="9"/>
  </si>
  <si>
    <t>その他</t>
    <rPh sb="2" eb="3">
      <t>タ</t>
    </rPh>
    <phoneticPr fontId="9"/>
  </si>
  <si>
    <t>代表者
役職・氏名</t>
    <rPh sb="0" eb="3">
      <t>ダイヒョウシャ</t>
    </rPh>
    <rPh sb="4" eb="6">
      <t>ヤクショク</t>
    </rPh>
    <rPh sb="7" eb="9">
      <t>シメイ</t>
    </rPh>
    <phoneticPr fontId="16"/>
  </si>
  <si>
    <t>通し番号</t>
    <rPh sb="0" eb="1">
      <t>トオ</t>
    </rPh>
    <rPh sb="2" eb="4">
      <t>バンゴウ</t>
    </rPh>
    <phoneticPr fontId="9"/>
  </si>
  <si>
    <t>集計用（数式が入っているので変更しないでください）</t>
    <rPh sb="0" eb="2">
      <t>シュウケイ</t>
    </rPh>
    <rPh sb="2" eb="3">
      <t>ヨウ</t>
    </rPh>
    <rPh sb="4" eb="6">
      <t>スウシキ</t>
    </rPh>
    <rPh sb="7" eb="8">
      <t>ハイ</t>
    </rPh>
    <rPh sb="14" eb="16">
      <t>ヘンコウ</t>
    </rPh>
    <phoneticPr fontId="9"/>
  </si>
  <si>
    <t>県から指示があった場合は、追加資料を提出することに同意する。</t>
    <rPh sb="0" eb="1">
      <t>ケン</t>
    </rPh>
    <rPh sb="3" eb="5">
      <t>シジ</t>
    </rPh>
    <rPh sb="9" eb="11">
      <t>バアイ</t>
    </rPh>
    <rPh sb="13" eb="15">
      <t>ツイカ</t>
    </rPh>
    <rPh sb="15" eb="17">
      <t>シリョウ</t>
    </rPh>
    <rPh sb="18" eb="20">
      <t>テイシュツ</t>
    </rPh>
    <rPh sb="25" eb="27">
      <t>ドウイ</t>
    </rPh>
    <phoneticPr fontId="9"/>
  </si>
  <si>
    <t xml:space="preserve"> ※選択していない事業タイプについては記入不要です。</t>
    <rPh sb="2" eb="4">
      <t>センタク</t>
    </rPh>
    <rPh sb="9" eb="11">
      <t>ジギョウ</t>
    </rPh>
    <rPh sb="19" eb="21">
      <t>キニュウ</t>
    </rPh>
    <rPh sb="21" eb="23">
      <t>フヨウ</t>
    </rPh>
    <phoneticPr fontId="9"/>
  </si>
  <si>
    <t>　　選択した事業タイプについて、以下により成果目標を設定してください。</t>
    <rPh sb="2" eb="4">
      <t>センタク</t>
    </rPh>
    <rPh sb="6" eb="8">
      <t>ジギョウ</t>
    </rPh>
    <rPh sb="16" eb="18">
      <t>イカ</t>
    </rPh>
    <rPh sb="21" eb="23">
      <t>セイカ</t>
    </rPh>
    <rPh sb="23" eb="25">
      <t>モクヒョウ</t>
    </rPh>
    <rPh sb="26" eb="28">
      <t>セッテイ</t>
    </rPh>
    <phoneticPr fontId="9"/>
  </si>
  <si>
    <t>②堆肥等の散布面積の10％以上増加</t>
    <rPh sb="1" eb="3">
      <t>タイヒ</t>
    </rPh>
    <rPh sb="3" eb="4">
      <t>トウ</t>
    </rPh>
    <rPh sb="5" eb="7">
      <t>サンプ</t>
    </rPh>
    <rPh sb="7" eb="9">
      <t>メンセキ</t>
    </rPh>
    <rPh sb="13" eb="15">
      <t>イジョウ</t>
    </rPh>
    <rPh sb="15" eb="17">
      <t>ゾウカ</t>
    </rPh>
    <phoneticPr fontId="9"/>
  </si>
  <si>
    <t>※電子メールで提出する際に、ファイル容量等の関係で添付できない資料がある場合は、県に御相談ください。</t>
    <rPh sb="1" eb="3">
      <t>デンシ</t>
    </rPh>
    <rPh sb="7" eb="9">
      <t>テイシュツ</t>
    </rPh>
    <rPh sb="11" eb="12">
      <t>サイ</t>
    </rPh>
    <rPh sb="18" eb="20">
      <t>ヨウリョウ</t>
    </rPh>
    <rPh sb="20" eb="21">
      <t>トウ</t>
    </rPh>
    <rPh sb="22" eb="24">
      <t>カンケイ</t>
    </rPh>
    <rPh sb="25" eb="27">
      <t>テンプ</t>
    </rPh>
    <rPh sb="31" eb="33">
      <t>シリョウ</t>
    </rPh>
    <rPh sb="36" eb="38">
      <t>バアイ</t>
    </rPh>
    <rPh sb="40" eb="41">
      <t>ケン</t>
    </rPh>
    <rPh sb="42" eb="45">
      <t>ゴソウダン</t>
    </rPh>
    <phoneticPr fontId="9"/>
  </si>
  <si>
    <t>〇</t>
    <phoneticPr fontId="9"/>
  </si>
  <si>
    <t>－</t>
    <phoneticPr fontId="9"/>
  </si>
  <si>
    <t>（添付資料に不備等がある場合は、追加提出をお願いする場合があります。）</t>
    <rPh sb="1" eb="3">
      <t>テンプ</t>
    </rPh>
    <rPh sb="3" eb="5">
      <t>シリョウ</t>
    </rPh>
    <rPh sb="6" eb="8">
      <t>フビ</t>
    </rPh>
    <rPh sb="8" eb="9">
      <t>トウ</t>
    </rPh>
    <rPh sb="12" eb="14">
      <t>バアイ</t>
    </rPh>
    <rPh sb="16" eb="18">
      <t>ツイカ</t>
    </rPh>
    <rPh sb="18" eb="20">
      <t>テイシュツ</t>
    </rPh>
    <rPh sb="22" eb="23">
      <t>ネガ</t>
    </rPh>
    <rPh sb="26" eb="28">
      <t>バアイ</t>
    </rPh>
    <phoneticPr fontId="9"/>
  </si>
  <si>
    <t>※化学肥料の使用量は、主要３要素（窒素、リン酸、カリ）の10a当たり使用量（成分換算）の合計とすること。</t>
    <rPh sb="1" eb="3">
      <t>カガク</t>
    </rPh>
    <rPh sb="3" eb="5">
      <t>ヒリョウ</t>
    </rPh>
    <rPh sb="6" eb="9">
      <t>シヨウリョウ</t>
    </rPh>
    <rPh sb="11" eb="13">
      <t>シュヨウ</t>
    </rPh>
    <rPh sb="14" eb="16">
      <t>ヨウソ</t>
    </rPh>
    <rPh sb="17" eb="19">
      <t>チッソ</t>
    </rPh>
    <rPh sb="22" eb="23">
      <t>サン</t>
    </rPh>
    <rPh sb="31" eb="32">
      <t>ア</t>
    </rPh>
    <rPh sb="34" eb="37">
      <t>シヨウリョウ</t>
    </rPh>
    <rPh sb="38" eb="40">
      <t>セイブン</t>
    </rPh>
    <rPh sb="40" eb="42">
      <t>カンサン</t>
    </rPh>
    <rPh sb="44" eb="46">
      <t>ゴウケイ</t>
    </rPh>
    <phoneticPr fontId="9"/>
  </si>
  <si>
    <t>２　要望内容</t>
    <rPh sb="2" eb="4">
      <t>ヨウボウ</t>
    </rPh>
    <rPh sb="4" eb="6">
      <t>ナイヨウ</t>
    </rPh>
    <phoneticPr fontId="9"/>
  </si>
  <si>
    <t>　規模決定根拠資料とは、要望する機械の規模（＝能力）をどのように決定したのかを説明する資料のことです。</t>
    <rPh sb="1" eb="3">
      <t>キボ</t>
    </rPh>
    <rPh sb="3" eb="5">
      <t>ケッテイ</t>
    </rPh>
    <rPh sb="5" eb="7">
      <t>コンキョ</t>
    </rPh>
    <rPh sb="7" eb="9">
      <t>シリョウ</t>
    </rPh>
    <rPh sb="12" eb="14">
      <t>ヨウボウ</t>
    </rPh>
    <rPh sb="16" eb="18">
      <t>キカイ</t>
    </rPh>
    <rPh sb="19" eb="21">
      <t>キボ</t>
    </rPh>
    <rPh sb="23" eb="25">
      <t>ノウリョク</t>
    </rPh>
    <rPh sb="32" eb="34">
      <t>ケッテイ</t>
    </rPh>
    <rPh sb="39" eb="41">
      <t>セツメイ</t>
    </rPh>
    <rPh sb="43" eb="45">
      <t>シリョウ</t>
    </rPh>
    <phoneticPr fontId="16"/>
  </si>
  <si>
    <t>（「目標経営面積」が「作業可能面積」を下回っていると、経営面積に対して過剰な能力の機械であり、補助事業の対象とすることができませんので、機械の規模の見直し等をご検討ください。）</t>
    <rPh sb="2" eb="4">
      <t>モクヒョウ</t>
    </rPh>
    <rPh sb="4" eb="6">
      <t>ケイエイ</t>
    </rPh>
    <rPh sb="6" eb="8">
      <t>メンセキ</t>
    </rPh>
    <rPh sb="11" eb="13">
      <t>サギョウ</t>
    </rPh>
    <rPh sb="13" eb="15">
      <t>カノウ</t>
    </rPh>
    <rPh sb="15" eb="17">
      <t>メンセキ</t>
    </rPh>
    <rPh sb="19" eb="21">
      <t>シタマワ</t>
    </rPh>
    <rPh sb="27" eb="29">
      <t>ケイエイ</t>
    </rPh>
    <rPh sb="29" eb="31">
      <t>メンセキ</t>
    </rPh>
    <rPh sb="32" eb="33">
      <t>タイ</t>
    </rPh>
    <rPh sb="35" eb="37">
      <t>カジョウ</t>
    </rPh>
    <rPh sb="38" eb="40">
      <t>ノウリョク</t>
    </rPh>
    <rPh sb="41" eb="43">
      <t>キカイ</t>
    </rPh>
    <rPh sb="47" eb="49">
      <t>ホジョ</t>
    </rPh>
    <rPh sb="49" eb="51">
      <t>ジギョウ</t>
    </rPh>
    <rPh sb="52" eb="54">
      <t>タイショウ</t>
    </rPh>
    <rPh sb="68" eb="70">
      <t>キカイ</t>
    </rPh>
    <rPh sb="71" eb="73">
      <t>キボ</t>
    </rPh>
    <rPh sb="74" eb="76">
      <t>ミナオ</t>
    </rPh>
    <rPh sb="77" eb="78">
      <t>トウ</t>
    </rPh>
    <rPh sb="80" eb="82">
      <t>ケントウ</t>
    </rPh>
    <phoneticPr fontId="16"/>
  </si>
  <si>
    <t>①機械の作業能力（１時間当たりの作業面積）</t>
    <rPh sb="1" eb="3">
      <t>キカイ</t>
    </rPh>
    <rPh sb="4" eb="6">
      <t>サギョウ</t>
    </rPh>
    <rPh sb="6" eb="8">
      <t>ノウリョク</t>
    </rPh>
    <rPh sb="10" eb="12">
      <t>ジカン</t>
    </rPh>
    <rPh sb="12" eb="13">
      <t>ア</t>
    </rPh>
    <rPh sb="16" eb="18">
      <t>サギョウ</t>
    </rPh>
    <rPh sb="18" eb="20">
      <t>メンセキ</t>
    </rPh>
    <phoneticPr fontId="16"/>
  </si>
  <si>
    <t>ha</t>
    <phoneticPr fontId="16"/>
  </si>
  <si>
    <t>×</t>
    <phoneticPr fontId="16"/>
  </si>
  <si>
    <t>分/60分</t>
    <rPh sb="0" eb="1">
      <t>フン</t>
    </rPh>
    <rPh sb="4" eb="5">
      <t>フン</t>
    </rPh>
    <phoneticPr fontId="16"/>
  </si>
  <si>
    <t>＝</t>
    <phoneticPr fontId="16"/>
  </si>
  <si>
    <t>例：作業幅２mの機械を時速10km(=10,000m/時)で作業させる場合、１時間で２ｍ×10,000m=20,000㎡=2haを作業できる機械となる。</t>
    <rPh sb="0" eb="1">
      <t>レイ</t>
    </rPh>
    <rPh sb="2" eb="4">
      <t>サギョウ</t>
    </rPh>
    <rPh sb="4" eb="5">
      <t>ハバ</t>
    </rPh>
    <rPh sb="8" eb="10">
      <t>キカイ</t>
    </rPh>
    <rPh sb="11" eb="13">
      <t>ジソク</t>
    </rPh>
    <rPh sb="27" eb="28">
      <t>ジ</t>
    </rPh>
    <rPh sb="30" eb="32">
      <t>サギョウ</t>
    </rPh>
    <rPh sb="35" eb="37">
      <t>バアイ</t>
    </rPh>
    <rPh sb="39" eb="41">
      <t>ジカン</t>
    </rPh>
    <rPh sb="70" eb="72">
      <t>キカイ</t>
    </rPh>
    <phoneticPr fontId="16"/>
  </si>
  <si>
    <t>　　ただし、ほ場内での旋回や補給等の時間が１時間のうち１５分程度ある場合、実際に作業を行うのは４５分のため</t>
    <rPh sb="7" eb="8">
      <t>ジョウ</t>
    </rPh>
    <rPh sb="8" eb="9">
      <t>ナイ</t>
    </rPh>
    <rPh sb="11" eb="13">
      <t>センカイ</t>
    </rPh>
    <rPh sb="14" eb="16">
      <t>ホキュウ</t>
    </rPh>
    <rPh sb="16" eb="17">
      <t>トウ</t>
    </rPh>
    <rPh sb="18" eb="20">
      <t>ジカン</t>
    </rPh>
    <rPh sb="22" eb="24">
      <t>ジカン</t>
    </rPh>
    <rPh sb="29" eb="30">
      <t>フン</t>
    </rPh>
    <rPh sb="30" eb="32">
      <t>テイド</t>
    </rPh>
    <rPh sb="34" eb="36">
      <t>バアイ</t>
    </rPh>
    <rPh sb="37" eb="39">
      <t>ジッサイ</t>
    </rPh>
    <rPh sb="40" eb="42">
      <t>サギョウ</t>
    </rPh>
    <rPh sb="43" eb="44">
      <t>オコナ</t>
    </rPh>
    <rPh sb="49" eb="50">
      <t>フン</t>
    </rPh>
    <phoneticPr fontId="16"/>
  </si>
  <si>
    <r>
      <t>　　2ha×(45分÷60分)=</t>
    </r>
    <r>
      <rPr>
        <b/>
        <sz val="16"/>
        <color theme="1"/>
        <rFont val="ＭＳ Ｐゴシック"/>
        <family val="3"/>
        <charset val="128"/>
        <scheme val="minor"/>
      </rPr>
      <t>1.5ha</t>
    </r>
    <r>
      <rPr>
        <sz val="16"/>
        <color theme="1"/>
        <rFont val="ＭＳ Ｐゴシック"/>
        <family val="3"/>
        <charset val="128"/>
        <scheme val="minor"/>
      </rPr>
      <t>がこの機械の１時間当たりの実際の作業能力となる。</t>
    </r>
    <rPh sb="9" eb="10">
      <t>フン</t>
    </rPh>
    <rPh sb="13" eb="14">
      <t>フン</t>
    </rPh>
    <rPh sb="24" eb="26">
      <t>キカイ</t>
    </rPh>
    <rPh sb="28" eb="30">
      <t>ジカン</t>
    </rPh>
    <rPh sb="30" eb="31">
      <t>ア</t>
    </rPh>
    <rPh sb="34" eb="36">
      <t>ジッサイ</t>
    </rPh>
    <rPh sb="37" eb="39">
      <t>サギョウ</t>
    </rPh>
    <rPh sb="39" eb="41">
      <t>ノウリョク</t>
    </rPh>
    <phoneticPr fontId="16"/>
  </si>
  <si>
    <t>②作業可能時間（その作業に使うことができる時間）</t>
    <rPh sb="1" eb="3">
      <t>サギョウ</t>
    </rPh>
    <rPh sb="3" eb="5">
      <t>カノウ</t>
    </rPh>
    <rPh sb="5" eb="7">
      <t>ジカン</t>
    </rPh>
    <rPh sb="10" eb="12">
      <t>サギョウ</t>
    </rPh>
    <rPh sb="13" eb="14">
      <t>ツカ</t>
    </rPh>
    <rPh sb="21" eb="23">
      <t>ジカン</t>
    </rPh>
    <phoneticPr fontId="16"/>
  </si>
  <si>
    <t>時間/日</t>
    <rPh sb="0" eb="2">
      <t>ジカン</t>
    </rPh>
    <rPh sb="3" eb="4">
      <t>ニチ</t>
    </rPh>
    <phoneticPr fontId="16"/>
  </si>
  <si>
    <t>日間</t>
    <rPh sb="0" eb="2">
      <t>ニチカン</t>
    </rPh>
    <phoneticPr fontId="16"/>
  </si>
  <si>
    <t>例：１日８時間の労働時間のうち、ほ場までの移動時間や機械の清掃等の時間を除いて、この機械で１日５時間作業する計画である。</t>
    <rPh sb="0" eb="1">
      <t>レイ</t>
    </rPh>
    <rPh sb="3" eb="4">
      <t>ニチ</t>
    </rPh>
    <rPh sb="5" eb="7">
      <t>ジカン</t>
    </rPh>
    <rPh sb="8" eb="10">
      <t>ロウドウ</t>
    </rPh>
    <rPh sb="10" eb="12">
      <t>ジカン</t>
    </rPh>
    <rPh sb="17" eb="18">
      <t>ジョウ</t>
    </rPh>
    <rPh sb="21" eb="23">
      <t>イドウ</t>
    </rPh>
    <rPh sb="23" eb="25">
      <t>ジカン</t>
    </rPh>
    <rPh sb="26" eb="28">
      <t>キカイ</t>
    </rPh>
    <rPh sb="29" eb="31">
      <t>セイソウ</t>
    </rPh>
    <rPh sb="31" eb="32">
      <t>トウ</t>
    </rPh>
    <rPh sb="33" eb="35">
      <t>ジカン</t>
    </rPh>
    <rPh sb="36" eb="37">
      <t>ノゾ</t>
    </rPh>
    <rPh sb="42" eb="44">
      <t>キカイ</t>
    </rPh>
    <rPh sb="46" eb="47">
      <t>ニチ</t>
    </rPh>
    <rPh sb="48" eb="50">
      <t>ジカン</t>
    </rPh>
    <rPh sb="50" eb="52">
      <t>サギョウ</t>
    </rPh>
    <rPh sb="54" eb="56">
      <t>ケイカク</t>
    </rPh>
    <phoneticPr fontId="16"/>
  </si>
  <si>
    <t>　　作業を５日間のうちに終わらせる必要があり、そのうち１日程度は雨天で作業不可能となることを見越し、４日間が作業可能日数となる。</t>
    <rPh sb="2" eb="4">
      <t>サギョウ</t>
    </rPh>
    <rPh sb="6" eb="8">
      <t>ニチカン</t>
    </rPh>
    <rPh sb="12" eb="13">
      <t>オ</t>
    </rPh>
    <rPh sb="17" eb="19">
      <t>ヒツヨウ</t>
    </rPh>
    <rPh sb="28" eb="29">
      <t>ニチ</t>
    </rPh>
    <rPh sb="29" eb="31">
      <t>テイド</t>
    </rPh>
    <rPh sb="32" eb="34">
      <t>ウテン</t>
    </rPh>
    <rPh sb="35" eb="37">
      <t>サギョウ</t>
    </rPh>
    <rPh sb="37" eb="40">
      <t>フカノウ</t>
    </rPh>
    <rPh sb="46" eb="48">
      <t>ミコ</t>
    </rPh>
    <rPh sb="51" eb="53">
      <t>ニチカン</t>
    </rPh>
    <rPh sb="54" eb="56">
      <t>サギョウ</t>
    </rPh>
    <rPh sb="56" eb="58">
      <t>カノウ</t>
    </rPh>
    <rPh sb="58" eb="60">
      <t>ニッスウ</t>
    </rPh>
    <phoneticPr fontId="16"/>
  </si>
  <si>
    <r>
      <t>　　以上から、５時間×４日間＝</t>
    </r>
    <r>
      <rPr>
        <b/>
        <sz val="16"/>
        <color theme="1"/>
        <rFont val="ＭＳ Ｐゴシック"/>
        <family val="3"/>
        <charset val="128"/>
        <scheme val="minor"/>
      </rPr>
      <t>２０時間</t>
    </r>
    <r>
      <rPr>
        <sz val="16"/>
        <color theme="1"/>
        <rFont val="ＭＳ Ｐゴシック"/>
        <family val="3"/>
        <charset val="128"/>
        <scheme val="minor"/>
      </rPr>
      <t>が作業可能時間となる。</t>
    </r>
    <rPh sb="2" eb="4">
      <t>イジョウ</t>
    </rPh>
    <rPh sb="8" eb="10">
      <t>ジカン</t>
    </rPh>
    <rPh sb="12" eb="14">
      <t>ニチカン</t>
    </rPh>
    <rPh sb="17" eb="19">
      <t>ジカン</t>
    </rPh>
    <rPh sb="20" eb="22">
      <t>サギョウ</t>
    </rPh>
    <rPh sb="22" eb="24">
      <t>カノウ</t>
    </rPh>
    <rPh sb="24" eb="26">
      <t>ジカン</t>
    </rPh>
    <phoneticPr fontId="16"/>
  </si>
  <si>
    <t>③作業可能面積（＝①×②）</t>
    <rPh sb="1" eb="3">
      <t>サギョウ</t>
    </rPh>
    <rPh sb="3" eb="5">
      <t>カノウ</t>
    </rPh>
    <rPh sb="5" eb="7">
      <t>メンセキ</t>
    </rPh>
    <phoneticPr fontId="16"/>
  </si>
  <si>
    <t>①</t>
    <phoneticPr fontId="16"/>
  </si>
  <si>
    <t>ha/時間</t>
    <rPh sb="3" eb="5">
      <t>ジカン</t>
    </rPh>
    <phoneticPr fontId="16"/>
  </si>
  <si>
    <t>②</t>
    <phoneticPr fontId="16"/>
  </si>
  <si>
    <t>時間</t>
    <rPh sb="0" eb="2">
      <t>ジカン</t>
    </rPh>
    <phoneticPr fontId="16"/>
  </si>
  <si>
    <t>ha　・・・③</t>
    <phoneticPr fontId="16"/>
  </si>
  <si>
    <t>※現状より拡大する計画である場合、拡大の見込みが十分にある計画面積としてください。</t>
    <rPh sb="1" eb="3">
      <t>ゲンジョウ</t>
    </rPh>
    <rPh sb="5" eb="7">
      <t>カクダイ</t>
    </rPh>
    <rPh sb="9" eb="11">
      <t>ケイカク</t>
    </rPh>
    <rPh sb="14" eb="16">
      <t>バアイ</t>
    </rPh>
    <rPh sb="17" eb="19">
      <t>カクダイ</t>
    </rPh>
    <rPh sb="20" eb="22">
      <t>ミコ</t>
    </rPh>
    <rPh sb="24" eb="26">
      <t>ジュウブン</t>
    </rPh>
    <rPh sb="29" eb="31">
      <t>ケイカク</t>
    </rPh>
    <rPh sb="31" eb="33">
      <t>メンセキ</t>
    </rPh>
    <phoneticPr fontId="16"/>
  </si>
  <si>
    <t>⑤妥当性の判定（④＞③であれば、適正規模であると判定）</t>
    <rPh sb="1" eb="4">
      <t>ダトウセイ</t>
    </rPh>
    <rPh sb="5" eb="7">
      <t>ハンテイ</t>
    </rPh>
    <rPh sb="16" eb="18">
      <t>テキセイ</t>
    </rPh>
    <rPh sb="18" eb="20">
      <t>キボ</t>
    </rPh>
    <rPh sb="24" eb="26">
      <t>ハンテイ</t>
    </rPh>
    <phoneticPr fontId="16"/>
  </si>
  <si>
    <t>（〇　or　×）</t>
    <phoneticPr fontId="16"/>
  </si>
  <si>
    <t>注１：機械の種類やほ場条件等によって、計算方法が異なる場合があります。算定が難しい場合は、県へ御相談ください。</t>
    <rPh sb="0" eb="1">
      <t>チュウ</t>
    </rPh>
    <rPh sb="3" eb="5">
      <t>キカイ</t>
    </rPh>
    <rPh sb="6" eb="8">
      <t>シュルイ</t>
    </rPh>
    <rPh sb="10" eb="11">
      <t>ジョウ</t>
    </rPh>
    <rPh sb="11" eb="13">
      <t>ジョウケン</t>
    </rPh>
    <rPh sb="13" eb="14">
      <t>トウ</t>
    </rPh>
    <rPh sb="19" eb="21">
      <t>ケイサン</t>
    </rPh>
    <rPh sb="21" eb="23">
      <t>ホウホウ</t>
    </rPh>
    <rPh sb="24" eb="25">
      <t>コト</t>
    </rPh>
    <rPh sb="27" eb="29">
      <t>バアイ</t>
    </rPh>
    <rPh sb="35" eb="37">
      <t>サンテイ</t>
    </rPh>
    <rPh sb="38" eb="39">
      <t>ムズカ</t>
    </rPh>
    <rPh sb="41" eb="43">
      <t>バアイ</t>
    </rPh>
    <rPh sb="45" eb="46">
      <t>ケン</t>
    </rPh>
    <rPh sb="47" eb="50">
      <t>ゴソウダン</t>
    </rPh>
    <phoneticPr fontId="16"/>
  </si>
  <si>
    <t>注２：同種の機械を既に保有している場合は、既存機械の能力も考慮する必要があります。</t>
    <rPh sb="0" eb="1">
      <t>チュウ</t>
    </rPh>
    <rPh sb="3" eb="5">
      <t>ドウシュ</t>
    </rPh>
    <rPh sb="6" eb="8">
      <t>キカイ</t>
    </rPh>
    <rPh sb="9" eb="10">
      <t>スデ</t>
    </rPh>
    <rPh sb="11" eb="13">
      <t>ホユウ</t>
    </rPh>
    <rPh sb="17" eb="19">
      <t>バアイ</t>
    </rPh>
    <rPh sb="21" eb="23">
      <t>キゾン</t>
    </rPh>
    <rPh sb="23" eb="25">
      <t>キカイ</t>
    </rPh>
    <rPh sb="26" eb="28">
      <t>ノウリョク</t>
    </rPh>
    <rPh sb="29" eb="31">
      <t>コウリョ</t>
    </rPh>
    <rPh sb="33" eb="35">
      <t>ヒツヨウ</t>
    </rPh>
    <phoneticPr fontId="16"/>
  </si>
  <si>
    <t>注３：農薬散布等、年間に複数回行う作業は、ピーク時を想定して算出してください。</t>
    <rPh sb="0" eb="1">
      <t>チュウ</t>
    </rPh>
    <rPh sb="3" eb="5">
      <t>ノウヤク</t>
    </rPh>
    <rPh sb="5" eb="7">
      <t>サンプ</t>
    </rPh>
    <rPh sb="7" eb="8">
      <t>トウ</t>
    </rPh>
    <rPh sb="9" eb="11">
      <t>ネンカン</t>
    </rPh>
    <rPh sb="12" eb="15">
      <t>フクスウカイ</t>
    </rPh>
    <rPh sb="15" eb="16">
      <t>オコナ</t>
    </rPh>
    <rPh sb="17" eb="19">
      <t>サギョウ</t>
    </rPh>
    <rPh sb="24" eb="25">
      <t>ジ</t>
    </rPh>
    <rPh sb="26" eb="28">
      <t>ソウテイ</t>
    </rPh>
    <rPh sb="30" eb="32">
      <t>サンシュツ</t>
    </rPh>
    <phoneticPr fontId="16"/>
  </si>
  <si>
    <t>注４：各数値は、機械のカタログや作業日誌等により確認できる数値とする必要があります。</t>
    <rPh sb="0" eb="1">
      <t>チュウ</t>
    </rPh>
    <rPh sb="3" eb="4">
      <t>カク</t>
    </rPh>
    <rPh sb="4" eb="6">
      <t>スウチ</t>
    </rPh>
    <rPh sb="8" eb="10">
      <t>キカイ</t>
    </rPh>
    <rPh sb="16" eb="18">
      <t>サギョウ</t>
    </rPh>
    <rPh sb="18" eb="20">
      <t>ニッシ</t>
    </rPh>
    <rPh sb="20" eb="21">
      <t>トウ</t>
    </rPh>
    <rPh sb="24" eb="26">
      <t>カクニン</t>
    </rPh>
    <rPh sb="29" eb="31">
      <t>スウチ</t>
    </rPh>
    <rPh sb="34" eb="36">
      <t>ヒツヨウ</t>
    </rPh>
    <phoneticPr fontId="16"/>
  </si>
  <si>
    <t>注５：①、②の計算方法については、別途聞き取り等により計算過程を確認させていただく場合があります。</t>
    <rPh sb="0" eb="1">
      <t>チュウ</t>
    </rPh>
    <rPh sb="7" eb="9">
      <t>ケイサン</t>
    </rPh>
    <rPh sb="9" eb="11">
      <t>ホウホウ</t>
    </rPh>
    <rPh sb="17" eb="19">
      <t>ベット</t>
    </rPh>
    <rPh sb="19" eb="20">
      <t>キ</t>
    </rPh>
    <rPh sb="21" eb="22">
      <t>ト</t>
    </rPh>
    <rPh sb="23" eb="24">
      <t>トウ</t>
    </rPh>
    <rPh sb="27" eb="29">
      <t>ケイサン</t>
    </rPh>
    <rPh sb="29" eb="31">
      <t>カテイ</t>
    </rPh>
    <rPh sb="32" eb="34">
      <t>カクニン</t>
    </rPh>
    <rPh sb="41" eb="43">
      <t>バアイ</t>
    </rPh>
    <phoneticPr fontId="16"/>
  </si>
  <si>
    <t>（単位を選択）</t>
    <rPh sb="1" eb="3">
      <t>タンイ</t>
    </rPh>
    <rPh sb="4" eb="6">
      <t>センタク</t>
    </rPh>
    <phoneticPr fontId="9"/>
  </si>
  <si>
    <t>（単位）</t>
    <rPh sb="1" eb="3">
      <t>タンイ</t>
    </rPh>
    <phoneticPr fontId="9"/>
  </si>
  <si>
    <t>〒　　　-　　　　</t>
    <phoneticPr fontId="9"/>
  </si>
  <si>
    <r>
      <t>ha/時間・・・</t>
    </r>
    <r>
      <rPr>
        <b/>
        <sz val="16"/>
        <color theme="1"/>
        <rFont val="ＭＳ Ｐゴシック"/>
        <family val="3"/>
        <charset val="128"/>
        <scheme val="minor"/>
      </rPr>
      <t>①</t>
    </r>
    <rPh sb="3" eb="5">
      <t>ジカン</t>
    </rPh>
    <phoneticPr fontId="16"/>
  </si>
  <si>
    <r>
      <t>時間・・・</t>
    </r>
    <r>
      <rPr>
        <b/>
        <sz val="16"/>
        <color theme="1"/>
        <rFont val="ＭＳ Ｐゴシック"/>
        <family val="3"/>
        <charset val="128"/>
        <scheme val="minor"/>
      </rPr>
      <t>②</t>
    </r>
    <rPh sb="0" eb="2">
      <t>ジカン</t>
    </rPh>
    <phoneticPr fontId="16"/>
  </si>
  <si>
    <t>県民局又は事業担当課において別様式等で作成する場合は本表は不要</t>
    <rPh sb="0" eb="3">
      <t>ケンミンキョク</t>
    </rPh>
    <rPh sb="3" eb="4">
      <t>マタ</t>
    </rPh>
    <rPh sb="5" eb="7">
      <t>ジギョウ</t>
    </rPh>
    <rPh sb="7" eb="10">
      <t>タントウカ</t>
    </rPh>
    <rPh sb="14" eb="15">
      <t>ベツ</t>
    </rPh>
    <rPh sb="15" eb="17">
      <t>ヨウシキ</t>
    </rPh>
    <rPh sb="17" eb="18">
      <t>トウ</t>
    </rPh>
    <rPh sb="19" eb="21">
      <t>サクセイ</t>
    </rPh>
    <rPh sb="23" eb="25">
      <t>バアイ</t>
    </rPh>
    <rPh sb="26" eb="27">
      <t>ホン</t>
    </rPh>
    <rPh sb="27" eb="28">
      <t>ヒョウ</t>
    </rPh>
    <rPh sb="29" eb="31">
      <t>フヨウ</t>
    </rPh>
    <phoneticPr fontId="9"/>
  </si>
  <si>
    <t>令和５年度農林水産関連物価高騰等対策事業要望書</t>
    <rPh sb="0" eb="2">
      <t>レイワ</t>
    </rPh>
    <rPh sb="3" eb="5">
      <t>ネンド</t>
    </rPh>
    <rPh sb="5" eb="9">
      <t>ノウリンスイサン</t>
    </rPh>
    <rPh sb="9" eb="11">
      <t>カンレン</t>
    </rPh>
    <rPh sb="11" eb="13">
      <t>ブッカ</t>
    </rPh>
    <rPh sb="13" eb="15">
      <t>コウトウ</t>
    </rPh>
    <rPh sb="15" eb="16">
      <t>トウ</t>
    </rPh>
    <rPh sb="16" eb="18">
      <t>タイサク</t>
    </rPh>
    <rPh sb="18" eb="20">
      <t>ジギョウ</t>
    </rPh>
    <rPh sb="20" eb="22">
      <t>ヨウボウ</t>
    </rPh>
    <rPh sb="22" eb="23">
      <t>ショ</t>
    </rPh>
    <phoneticPr fontId="16"/>
  </si>
  <si>
    <t>対象農林水産物等名</t>
    <rPh sb="0" eb="2">
      <t>タイショウ</t>
    </rPh>
    <rPh sb="2" eb="4">
      <t>ノウリン</t>
    </rPh>
    <rPh sb="4" eb="7">
      <t>スイサンブツ</t>
    </rPh>
    <rPh sb="7" eb="8">
      <t>トウ</t>
    </rPh>
    <rPh sb="8" eb="9">
      <t>メイ</t>
    </rPh>
    <phoneticPr fontId="9"/>
  </si>
  <si>
    <r>
      <rPr>
        <b/>
        <sz val="20"/>
        <color theme="1"/>
        <rFont val="ＭＳ Ｐゴシック"/>
        <family val="3"/>
        <charset val="128"/>
      </rPr>
      <t>現状の経営面積</t>
    </r>
    <r>
      <rPr>
        <b/>
        <sz val="18"/>
        <color theme="1"/>
        <rFont val="ＭＳ Ｐゴシック"/>
        <family val="3"/>
        <charset val="128"/>
      </rPr>
      <t>（令和４年度）</t>
    </r>
    <rPh sb="0" eb="2">
      <t>ゲンジョウ</t>
    </rPh>
    <rPh sb="3" eb="5">
      <t>ケイエイ</t>
    </rPh>
    <rPh sb="5" eb="7">
      <t>メンセキ</t>
    </rPh>
    <rPh sb="8" eb="10">
      <t>レイワ</t>
    </rPh>
    <rPh sb="11" eb="13">
      <t>ネンド</t>
    </rPh>
    <phoneticPr fontId="9"/>
  </si>
  <si>
    <r>
      <rPr>
        <b/>
        <sz val="20"/>
        <color theme="1"/>
        <rFont val="ＭＳ Ｐゴシック"/>
        <family val="3"/>
        <charset val="128"/>
      </rPr>
      <t>目標の経営面積</t>
    </r>
    <r>
      <rPr>
        <b/>
        <sz val="18"/>
        <color theme="1"/>
        <rFont val="ＭＳ Ｐゴシック"/>
        <family val="3"/>
        <charset val="128"/>
      </rPr>
      <t>（令和７年度）</t>
    </r>
    <rPh sb="0" eb="2">
      <t>モクヒョウ</t>
    </rPh>
    <rPh sb="3" eb="5">
      <t>ケイエイ</t>
    </rPh>
    <rPh sb="5" eb="7">
      <t>メンセキ</t>
    </rPh>
    <rPh sb="8" eb="10">
      <t>レイワ</t>
    </rPh>
    <rPh sb="11" eb="13">
      <t>ネンド</t>
    </rPh>
    <phoneticPr fontId="9"/>
  </si>
  <si>
    <t>農地等の所在市町村</t>
    <rPh sb="0" eb="2">
      <t>ノウチ</t>
    </rPh>
    <rPh sb="2" eb="3">
      <t>トウ</t>
    </rPh>
    <rPh sb="4" eb="6">
      <t>ショザイ</t>
    </rPh>
    <rPh sb="6" eb="9">
      <t>シチョウソン</t>
    </rPh>
    <phoneticPr fontId="9"/>
  </si>
  <si>
    <t>３　事業実施主体の概要</t>
    <rPh sb="2" eb="4">
      <t>ジギョウ</t>
    </rPh>
    <rPh sb="4" eb="6">
      <t>ジッシ</t>
    </rPh>
    <rPh sb="6" eb="8">
      <t>シュタイ</t>
    </rPh>
    <rPh sb="9" eb="11">
      <t>ガイヨウ</t>
    </rPh>
    <phoneticPr fontId="9"/>
  </si>
  <si>
    <t>事業実施主体名
（氏名または法人・組織名）</t>
    <rPh sb="0" eb="2">
      <t>ジギョウ</t>
    </rPh>
    <rPh sb="2" eb="4">
      <t>ジッシ</t>
    </rPh>
    <rPh sb="4" eb="6">
      <t>シュタイ</t>
    </rPh>
    <rPh sb="6" eb="7">
      <t>メイ</t>
    </rPh>
    <rPh sb="9" eb="11">
      <t>シメイ</t>
    </rPh>
    <rPh sb="14" eb="16">
      <t>ホウジン</t>
    </rPh>
    <rPh sb="17" eb="20">
      <t>ソシキメイ</t>
    </rPh>
    <phoneticPr fontId="16"/>
  </si>
  <si>
    <t>（１）</t>
    <phoneticPr fontId="9"/>
  </si>
  <si>
    <t>５．畜産経営持続化支援タイプの場合</t>
    <rPh sb="15" eb="17">
      <t>バアイ</t>
    </rPh>
    <phoneticPr fontId="9"/>
  </si>
  <si>
    <t>（令和４年度）</t>
    <rPh sb="1" eb="3">
      <t>レイワ</t>
    </rPh>
    <rPh sb="4" eb="6">
      <t>ネンド</t>
    </rPh>
    <phoneticPr fontId="9"/>
  </si>
  <si>
    <t>（令和７年度）</t>
    <rPh sb="1" eb="3">
      <t>レイワ</t>
    </rPh>
    <rPh sb="4" eb="6">
      <t>ネンド</t>
    </rPh>
    <phoneticPr fontId="9"/>
  </si>
  <si>
    <t>①</t>
    <phoneticPr fontId="9"/>
  </si>
  <si>
    <t>②</t>
    <phoneticPr fontId="9"/>
  </si>
  <si>
    <t>酪農経営負担軽減対策</t>
    <rPh sb="0" eb="2">
      <t>ラクノウ</t>
    </rPh>
    <rPh sb="2" eb="4">
      <t>ケイエイ</t>
    </rPh>
    <rPh sb="4" eb="6">
      <t>フタン</t>
    </rPh>
    <rPh sb="6" eb="8">
      <t>ケイゲン</t>
    </rPh>
    <rPh sb="8" eb="10">
      <t>タイサク</t>
    </rPh>
    <phoneticPr fontId="9"/>
  </si>
  <si>
    <t>県産粗飼料安定供給対策</t>
    <rPh sb="0" eb="2">
      <t>ケンサン</t>
    </rPh>
    <rPh sb="2" eb="5">
      <t>ソシリョウ</t>
    </rPh>
    <rPh sb="5" eb="7">
      <t>アンテイ</t>
    </rPh>
    <rPh sb="7" eb="9">
      <t>キョウキュウ</t>
    </rPh>
    <rPh sb="9" eb="11">
      <t>タイサク</t>
    </rPh>
    <phoneticPr fontId="9"/>
  </si>
  <si>
    <t>※以下の①又は②のいずれかに記入してください。</t>
    <rPh sb="1" eb="3">
      <t>イカ</t>
    </rPh>
    <rPh sb="5" eb="6">
      <t>マタ</t>
    </rPh>
    <rPh sb="14" eb="16">
      <t>キニュウ</t>
    </rPh>
    <phoneticPr fontId="9"/>
  </si>
  <si>
    <t>a</t>
    <phoneticPr fontId="9"/>
  </si>
  <si>
    <t>対象面積
(10a未満切り捨て)</t>
    <rPh sb="0" eb="2">
      <t>タイショウ</t>
    </rPh>
    <rPh sb="2" eb="4">
      <t>メンセキ</t>
    </rPh>
    <rPh sb="9" eb="11">
      <t>ミマン</t>
    </rPh>
    <rPh sb="11" eb="12">
      <t>キ</t>
    </rPh>
    <rPh sb="13" eb="14">
      <t>ス</t>
    </rPh>
    <phoneticPr fontId="9"/>
  </si>
  <si>
    <t>円</t>
    <rPh sb="0" eb="1">
      <t>エン</t>
    </rPh>
    <phoneticPr fontId="9"/>
  </si>
  <si>
    <t>（２）</t>
    <phoneticPr fontId="9"/>
  </si>
  <si>
    <t>土壌・堆肥の年間分析点数の10％以上増加</t>
    <rPh sb="0" eb="2">
      <t>ドジョウ</t>
    </rPh>
    <rPh sb="3" eb="5">
      <t>タイヒ</t>
    </rPh>
    <rPh sb="6" eb="8">
      <t>ネンカン</t>
    </rPh>
    <rPh sb="8" eb="10">
      <t>ブンセキ</t>
    </rPh>
    <rPh sb="10" eb="12">
      <t>テンスウ</t>
    </rPh>
    <rPh sb="16" eb="18">
      <t>イジョウ</t>
    </rPh>
    <rPh sb="18" eb="20">
      <t>ゾウカ</t>
    </rPh>
    <phoneticPr fontId="9"/>
  </si>
  <si>
    <t>点</t>
    <rPh sb="0" eb="1">
      <t>テン</t>
    </rPh>
    <phoneticPr fontId="9"/>
  </si>
  <si>
    <t>（２）肥料コスト低減支援タイプ</t>
    <rPh sb="3" eb="5">
      <t>ヒリョウ</t>
    </rPh>
    <rPh sb="8" eb="10">
      <t>テイゲン</t>
    </rPh>
    <rPh sb="10" eb="12">
      <t>シエン</t>
    </rPh>
    <phoneticPr fontId="9"/>
  </si>
  <si>
    <t>土壌・堆肥の分析機器を導入する場合</t>
    <rPh sb="0" eb="2">
      <t>ドジョウ</t>
    </rPh>
    <rPh sb="3" eb="5">
      <t>タイヒ</t>
    </rPh>
    <rPh sb="6" eb="8">
      <t>ブンセキ</t>
    </rPh>
    <rPh sb="8" eb="10">
      <t>キキ</t>
    </rPh>
    <rPh sb="11" eb="13">
      <t>ドウニュウ</t>
    </rPh>
    <rPh sb="15" eb="17">
      <t>バアイ</t>
    </rPh>
    <phoneticPr fontId="9"/>
  </si>
  <si>
    <t>対象農林水産物等名</t>
    <rPh sb="0" eb="2">
      <t>タイショウ</t>
    </rPh>
    <rPh sb="2" eb="4">
      <t>ノウリン</t>
    </rPh>
    <rPh sb="4" eb="7">
      <t>スイサンブツ</t>
    </rPh>
    <rPh sb="7" eb="9">
      <t>トウメイ</t>
    </rPh>
    <phoneticPr fontId="9"/>
  </si>
  <si>
    <t>①堆肥生産量又は出荷量の10％以上増加</t>
    <rPh sb="1" eb="3">
      <t>タイヒ</t>
    </rPh>
    <rPh sb="3" eb="5">
      <t>セイサン</t>
    </rPh>
    <rPh sb="5" eb="6">
      <t>リョウ</t>
    </rPh>
    <rPh sb="6" eb="7">
      <t>マタ</t>
    </rPh>
    <rPh sb="8" eb="10">
      <t>シュッカ</t>
    </rPh>
    <rPh sb="10" eb="11">
      <t>リョウ</t>
    </rPh>
    <rPh sb="15" eb="17">
      <t>イジョウ</t>
    </rPh>
    <rPh sb="17" eb="19">
      <t>ゾウカ</t>
    </rPh>
    <phoneticPr fontId="9"/>
  </si>
  <si>
    <t>ｔ</t>
    <phoneticPr fontId="9"/>
  </si>
  <si>
    <t>Ｃ</t>
    <phoneticPr fontId="9"/>
  </si>
  <si>
    <t>ペレット堆肥製造機を導入する場合</t>
    <rPh sb="4" eb="6">
      <t>タイヒ</t>
    </rPh>
    <rPh sb="6" eb="8">
      <t>セイゾウ</t>
    </rPh>
    <rPh sb="8" eb="9">
      <t>キ</t>
    </rPh>
    <rPh sb="10" eb="12">
      <t>ドウニュウ</t>
    </rPh>
    <rPh sb="14" eb="16">
      <t>バアイ</t>
    </rPh>
    <phoneticPr fontId="9"/>
  </si>
  <si>
    <t>製品の県内出荷流通量を10％以上増加</t>
    <rPh sb="0" eb="2">
      <t>セイヒン</t>
    </rPh>
    <rPh sb="3" eb="5">
      <t>ケンナイ</t>
    </rPh>
    <rPh sb="5" eb="7">
      <t>シュッカ</t>
    </rPh>
    <rPh sb="7" eb="10">
      <t>リュウツウリョウ</t>
    </rPh>
    <rPh sb="14" eb="16">
      <t>イジョウ</t>
    </rPh>
    <rPh sb="16" eb="18">
      <t>ゾウカ</t>
    </rPh>
    <phoneticPr fontId="9"/>
  </si>
  <si>
    <t>③化学肥料の使用量を10％以上低減</t>
    <rPh sb="1" eb="3">
      <t>カガク</t>
    </rPh>
    <rPh sb="3" eb="5">
      <t>ヒリョウ</t>
    </rPh>
    <rPh sb="6" eb="9">
      <t>シヨウリョウ</t>
    </rPh>
    <rPh sb="13" eb="15">
      <t>イジョウ</t>
    </rPh>
    <rPh sb="15" eb="17">
      <t>テイゲン</t>
    </rPh>
    <phoneticPr fontId="9"/>
  </si>
  <si>
    <t>kg/10a</t>
    <phoneticPr fontId="9"/>
  </si>
  <si>
    <t>品目名：</t>
    <rPh sb="0" eb="2">
      <t>ヒンモク</t>
    </rPh>
    <rPh sb="2" eb="3">
      <t>メイ</t>
    </rPh>
    <phoneticPr fontId="9"/>
  </si>
  <si>
    <t>目標値/現状値</t>
    <rPh sb="0" eb="2">
      <t>モクヒョウ</t>
    </rPh>
    <rPh sb="2" eb="3">
      <t>アタイ</t>
    </rPh>
    <rPh sb="4" eb="6">
      <t>ゲンジョウ</t>
    </rPh>
    <rPh sb="6" eb="7">
      <t>アタイ</t>
    </rPh>
    <phoneticPr fontId="9"/>
  </si>
  <si>
    <t>平均</t>
    <rPh sb="0" eb="2">
      <t>ヘイキン</t>
    </rPh>
    <phoneticPr fontId="9"/>
  </si>
  <si>
    <t>本事業で導入する農業設備等により、以下のいずれかを達成する。</t>
    <rPh sb="0" eb="1">
      <t>ホン</t>
    </rPh>
    <rPh sb="1" eb="3">
      <t>ジギョウ</t>
    </rPh>
    <rPh sb="4" eb="6">
      <t>ドウニュウ</t>
    </rPh>
    <rPh sb="8" eb="10">
      <t>ノウギョウ</t>
    </rPh>
    <rPh sb="10" eb="12">
      <t>セツビ</t>
    </rPh>
    <rPh sb="12" eb="13">
      <t>トウ</t>
    </rPh>
    <rPh sb="17" eb="19">
      <t>イカ</t>
    </rPh>
    <rPh sb="25" eb="27">
      <t>タッセイ</t>
    </rPh>
    <phoneticPr fontId="9"/>
  </si>
  <si>
    <t>Ｄ</t>
    <phoneticPr fontId="9"/>
  </si>
  <si>
    <t>事業主体が新規就農者である。</t>
    <rPh sb="0" eb="2">
      <t>ジギョウ</t>
    </rPh>
    <rPh sb="2" eb="4">
      <t>シュタイ</t>
    </rPh>
    <rPh sb="5" eb="7">
      <t>シンキ</t>
    </rPh>
    <rPh sb="7" eb="10">
      <t>シュウノウシャ</t>
    </rPh>
    <phoneticPr fontId="9"/>
  </si>
  <si>
    <t>区分</t>
    <rPh sb="0" eb="2">
      <t>クブン</t>
    </rPh>
    <phoneticPr fontId="9"/>
  </si>
  <si>
    <t>その他の項目</t>
    <rPh sb="2" eb="3">
      <t>タ</t>
    </rPh>
    <rPh sb="4" eb="6">
      <t>コウモク</t>
    </rPh>
    <phoneticPr fontId="9"/>
  </si>
  <si>
    <t>該当の有無</t>
    <rPh sb="0" eb="2">
      <t>ガイトウ</t>
    </rPh>
    <rPh sb="3" eb="5">
      <t>ウム</t>
    </rPh>
    <phoneticPr fontId="9"/>
  </si>
  <si>
    <t>t/10a</t>
    <phoneticPr fontId="9"/>
  </si>
  <si>
    <t>％</t>
    <phoneticPr fontId="9"/>
  </si>
  <si>
    <t>①裸地率の２％以上低減</t>
    <rPh sb="1" eb="2">
      <t>ハダカ</t>
    </rPh>
    <rPh sb="2" eb="3">
      <t>ジ</t>
    </rPh>
    <rPh sb="3" eb="4">
      <t>リツ</t>
    </rPh>
    <rPh sb="7" eb="9">
      <t>イジョウ</t>
    </rPh>
    <rPh sb="9" eb="11">
      <t>テイゲン</t>
    </rPh>
    <phoneticPr fontId="9"/>
  </si>
  <si>
    <t>②雑草率の２％以上低減</t>
    <rPh sb="1" eb="3">
      <t>ザッソウ</t>
    </rPh>
    <rPh sb="3" eb="4">
      <t>リツ</t>
    </rPh>
    <rPh sb="7" eb="9">
      <t>イジョウ</t>
    </rPh>
    <rPh sb="9" eb="11">
      <t>テイゲン</t>
    </rPh>
    <phoneticPr fontId="9"/>
  </si>
  <si>
    <t>③単位面積当たりの収量の２％以上増加</t>
    <rPh sb="1" eb="3">
      <t>タンイ</t>
    </rPh>
    <rPh sb="3" eb="5">
      <t>メンセキ</t>
    </rPh>
    <rPh sb="5" eb="6">
      <t>ア</t>
    </rPh>
    <rPh sb="9" eb="11">
      <t>シュウリョウ</t>
    </rPh>
    <rPh sb="14" eb="16">
      <t>イジョウ</t>
    </rPh>
    <rPh sb="16" eb="18">
      <t>ゾウカ</t>
    </rPh>
    <phoneticPr fontId="9"/>
  </si>
  <si>
    <t>Ｂ</t>
    <phoneticPr fontId="9"/>
  </si>
  <si>
    <t>（令和５年度）</t>
    <rPh sb="1" eb="3">
      <t>レイワ</t>
    </rPh>
    <rPh sb="4" eb="6">
      <t>ネンド</t>
    </rPh>
    <phoneticPr fontId="9"/>
  </si>
  <si>
    <t>草地更新の実施面積</t>
    <rPh sb="0" eb="2">
      <t>ソウチ</t>
    </rPh>
    <rPh sb="2" eb="4">
      <t>コウシン</t>
    </rPh>
    <rPh sb="5" eb="7">
      <t>ジッシ</t>
    </rPh>
    <rPh sb="7" eb="9">
      <t>メンセキ</t>
    </rPh>
    <phoneticPr fontId="9"/>
  </si>
  <si>
    <t>※Ａは①～③のうち該当するもの全てを記載すること。</t>
    <rPh sb="9" eb="11">
      <t>ガイトウ</t>
    </rPh>
    <rPh sb="15" eb="16">
      <t>スベ</t>
    </rPh>
    <rPh sb="18" eb="20">
      <t>キサイ</t>
    </rPh>
    <phoneticPr fontId="9"/>
  </si>
  <si>
    <t>（４）りんご生産資材支援タイプ</t>
    <rPh sb="6" eb="8">
      <t>セイサン</t>
    </rPh>
    <rPh sb="8" eb="10">
      <t>シザイ</t>
    </rPh>
    <rPh sb="10" eb="12">
      <t>シエン</t>
    </rPh>
    <phoneticPr fontId="9"/>
  </si>
  <si>
    <t>ha</t>
    <phoneticPr fontId="9"/>
  </si>
  <si>
    <t>（年間取扱量当たりの労働時間）</t>
    <rPh sb="1" eb="3">
      <t>ネンカン</t>
    </rPh>
    <rPh sb="3" eb="5">
      <t>トリアツカ</t>
    </rPh>
    <rPh sb="5" eb="6">
      <t>リョウ</t>
    </rPh>
    <rPh sb="6" eb="7">
      <t>ア</t>
    </rPh>
    <rPh sb="10" eb="12">
      <t>ロウドウ</t>
    </rPh>
    <rPh sb="12" eb="14">
      <t>ジカン</t>
    </rPh>
    <phoneticPr fontId="9"/>
  </si>
  <si>
    <t>Ｂ</t>
    <phoneticPr fontId="9"/>
  </si>
  <si>
    <t>（年間取扱量当たりの電力・燃料等使用量）</t>
    <rPh sb="1" eb="3">
      <t>ネンカン</t>
    </rPh>
    <rPh sb="3" eb="5">
      <t>トリアツカ</t>
    </rPh>
    <rPh sb="5" eb="6">
      <t>リョウ</t>
    </rPh>
    <rPh sb="6" eb="7">
      <t>ア</t>
    </rPh>
    <rPh sb="10" eb="12">
      <t>デンリョク</t>
    </rPh>
    <rPh sb="13" eb="15">
      <t>ネンリョウ</t>
    </rPh>
    <rPh sb="15" eb="16">
      <t>トウ</t>
    </rPh>
    <rPh sb="16" eb="19">
      <t>シヨウリョウ</t>
    </rPh>
    <phoneticPr fontId="9"/>
  </si>
  <si>
    <t>対象農林水産物等のうち契約取引量</t>
    <rPh sb="0" eb="2">
      <t>タイショウ</t>
    </rPh>
    <rPh sb="2" eb="4">
      <t>ノウリン</t>
    </rPh>
    <rPh sb="4" eb="7">
      <t>スイサンブツ</t>
    </rPh>
    <rPh sb="7" eb="8">
      <t>トウ</t>
    </rPh>
    <rPh sb="11" eb="13">
      <t>ケイヤク</t>
    </rPh>
    <rPh sb="13" eb="15">
      <t>トリヒキ</t>
    </rPh>
    <rPh sb="15" eb="16">
      <t>リョウ</t>
    </rPh>
    <phoneticPr fontId="9"/>
  </si>
  <si>
    <t>人</t>
    <rPh sb="0" eb="1">
      <t>ニン</t>
    </rPh>
    <phoneticPr fontId="9"/>
  </si>
  <si>
    <t>受益者数
（卸売市場等においては出荷者数）</t>
    <rPh sb="0" eb="3">
      <t>ジュエキシャ</t>
    </rPh>
    <rPh sb="3" eb="4">
      <t>スウ</t>
    </rPh>
    <rPh sb="6" eb="8">
      <t>オロシウリ</t>
    </rPh>
    <rPh sb="8" eb="10">
      <t>シジョウ</t>
    </rPh>
    <rPh sb="10" eb="11">
      <t>トウ</t>
    </rPh>
    <rPh sb="16" eb="19">
      <t>シュッカシャ</t>
    </rPh>
    <rPh sb="19" eb="20">
      <t>スウ</t>
    </rPh>
    <phoneticPr fontId="9"/>
  </si>
  <si>
    <t>１．施設設備等支援タイプ</t>
    <rPh sb="4" eb="6">
      <t>セツビ</t>
    </rPh>
    <phoneticPr fontId="9"/>
  </si>
  <si>
    <t>４．りんご生産資材支援タイプ</t>
    <rPh sb="5" eb="7">
      <t>セイサン</t>
    </rPh>
    <rPh sb="7" eb="9">
      <t>シザイ</t>
    </rPh>
    <rPh sb="9" eb="11">
      <t>シエン</t>
    </rPh>
    <phoneticPr fontId="9"/>
  </si>
  <si>
    <t>対象農林水産物等の年間取扱量</t>
    <rPh sb="0" eb="2">
      <t>タイショウ</t>
    </rPh>
    <rPh sb="2" eb="4">
      <t>ノウリン</t>
    </rPh>
    <rPh sb="4" eb="7">
      <t>スイサンブツ</t>
    </rPh>
    <rPh sb="7" eb="8">
      <t>トウ</t>
    </rPh>
    <rPh sb="9" eb="11">
      <t>ネンカン</t>
    </rPh>
    <rPh sb="11" eb="13">
      <t>トリアツカイ</t>
    </rPh>
    <rPh sb="13" eb="14">
      <t>リョウ</t>
    </rPh>
    <phoneticPr fontId="9"/>
  </si>
  <si>
    <t>（１）施設設備等支援タイプ</t>
    <rPh sb="3" eb="5">
      <t>シセツ</t>
    </rPh>
    <rPh sb="5" eb="7">
      <t>セツビ</t>
    </rPh>
    <rPh sb="7" eb="8">
      <t>トウ</t>
    </rPh>
    <rPh sb="8" eb="10">
      <t>シエン</t>
    </rPh>
    <phoneticPr fontId="9"/>
  </si>
  <si>
    <t>（５）畜産経営持続化支援タイプのうち県産粗飼料安定供給対策</t>
    <rPh sb="3" eb="5">
      <t>チクサン</t>
    </rPh>
    <rPh sb="5" eb="7">
      <t>ケイエイ</t>
    </rPh>
    <rPh sb="7" eb="9">
      <t>ジゾク</t>
    </rPh>
    <rPh sb="9" eb="10">
      <t>カ</t>
    </rPh>
    <rPh sb="10" eb="12">
      <t>シエン</t>
    </rPh>
    <rPh sb="18" eb="20">
      <t>ケンサン</t>
    </rPh>
    <rPh sb="20" eb="23">
      <t>ソシリョウ</t>
    </rPh>
    <rPh sb="23" eb="25">
      <t>アンテイ</t>
    </rPh>
    <rPh sb="25" eb="27">
      <t>キョウキュウ</t>
    </rPh>
    <rPh sb="27" eb="29">
      <t>タイサク</t>
    </rPh>
    <phoneticPr fontId="9"/>
  </si>
  <si>
    <t>Ｃ</t>
    <phoneticPr fontId="9"/>
  </si>
  <si>
    <t>Ｄ</t>
    <phoneticPr fontId="9"/>
  </si>
  <si>
    <t>①年間の電力・燃料等使用量</t>
    <rPh sb="1" eb="3">
      <t>ネンカン</t>
    </rPh>
    <rPh sb="4" eb="6">
      <t>デンリョク</t>
    </rPh>
    <rPh sb="7" eb="9">
      <t>ネンリョウ</t>
    </rPh>
    <rPh sb="9" eb="10">
      <t>トウ</t>
    </rPh>
    <rPh sb="10" eb="13">
      <t>シヨウリョウ</t>
    </rPh>
    <phoneticPr fontId="9"/>
  </si>
  <si>
    <t>②年間の労働時間</t>
    <rPh sb="1" eb="3">
      <t>ネンカン</t>
    </rPh>
    <rPh sb="4" eb="6">
      <t>ロウドウ</t>
    </rPh>
    <rPh sb="6" eb="8">
      <t>ジカン</t>
    </rPh>
    <phoneticPr fontId="9"/>
  </si>
  <si>
    <t>※導入する機械等の種類に応じて、Ａ、Ｂ又はＣの目標を設定すること。（Ｂは①～③のうちいずれかを選択）</t>
    <rPh sb="1" eb="3">
      <t>ドウニュウ</t>
    </rPh>
    <rPh sb="5" eb="7">
      <t>キカイ</t>
    </rPh>
    <rPh sb="7" eb="8">
      <t>トウ</t>
    </rPh>
    <rPh sb="9" eb="11">
      <t>シュルイ</t>
    </rPh>
    <rPh sb="12" eb="13">
      <t>オウ</t>
    </rPh>
    <rPh sb="19" eb="20">
      <t>マタ</t>
    </rPh>
    <rPh sb="23" eb="25">
      <t>モクヒョウ</t>
    </rPh>
    <rPh sb="26" eb="28">
      <t>セッテイ</t>
    </rPh>
    <rPh sb="47" eb="49">
      <t>センタク</t>
    </rPh>
    <phoneticPr fontId="9"/>
  </si>
  <si>
    <t>※Ｂは①～②のうちいずれかを選択</t>
    <phoneticPr fontId="9"/>
  </si>
  <si>
    <t>※Ａの下段とＣは卸売市場は記載不要</t>
    <rPh sb="3" eb="5">
      <t>カダン</t>
    </rPh>
    <rPh sb="8" eb="10">
      <t>オロシウリ</t>
    </rPh>
    <rPh sb="10" eb="12">
      <t>シジョウ</t>
    </rPh>
    <rPh sb="13" eb="15">
      <t>キサイ</t>
    </rPh>
    <rPh sb="15" eb="17">
      <t>フヨウ</t>
    </rPh>
    <phoneticPr fontId="9"/>
  </si>
  <si>
    <t>受益面積の増加</t>
    <rPh sb="0" eb="2">
      <t>ジュエキ</t>
    </rPh>
    <rPh sb="2" eb="4">
      <t>メンセキ</t>
    </rPh>
    <rPh sb="5" eb="7">
      <t>ゾウカ</t>
    </rPh>
    <phoneticPr fontId="9"/>
  </si>
  <si>
    <t>堆肥製造施設を改修等する場合</t>
    <rPh sb="0" eb="2">
      <t>タイヒ</t>
    </rPh>
    <rPh sb="2" eb="4">
      <t>セイゾウ</t>
    </rPh>
    <rPh sb="4" eb="6">
      <t>シセツ</t>
    </rPh>
    <rPh sb="7" eb="9">
      <t>カイシュウ</t>
    </rPh>
    <rPh sb="9" eb="10">
      <t>トウ</t>
    </rPh>
    <rPh sb="12" eb="14">
      <t>バアイ</t>
    </rPh>
    <phoneticPr fontId="9"/>
  </si>
  <si>
    <t>　自家生産　　　　　・　　　 自家生産以外　　　　　　　　</t>
    <rPh sb="1" eb="3">
      <t>ジカ</t>
    </rPh>
    <rPh sb="3" eb="5">
      <t>セイサン</t>
    </rPh>
    <rPh sb="15" eb="17">
      <t>ジカ</t>
    </rPh>
    <rPh sb="17" eb="19">
      <t>セイサン</t>
    </rPh>
    <rPh sb="19" eb="21">
      <t>イガイ</t>
    </rPh>
    <phoneticPr fontId="9"/>
  </si>
  <si>
    <t>生産するペレット堆肥の原料入手先</t>
    <rPh sb="0" eb="2">
      <t>セイサン</t>
    </rPh>
    <rPh sb="8" eb="10">
      <t>タイヒ</t>
    </rPh>
    <rPh sb="11" eb="13">
      <t>ゲンリョウ</t>
    </rPh>
    <rPh sb="13" eb="16">
      <t>ニュウシュサキ</t>
    </rPh>
    <phoneticPr fontId="9"/>
  </si>
  <si>
    <t>堆肥等製造施設の所在地</t>
    <rPh sb="0" eb="3">
      <t>タイヒトウ</t>
    </rPh>
    <rPh sb="3" eb="5">
      <t>セイゾウ</t>
    </rPh>
    <rPh sb="5" eb="7">
      <t>シセツ</t>
    </rPh>
    <rPh sb="8" eb="10">
      <t>ショザイ</t>
    </rPh>
    <phoneticPr fontId="9"/>
  </si>
  <si>
    <t>C.ペレット堆肥製造機を導入する場合</t>
    <rPh sb="6" eb="8">
      <t>タイヒ</t>
    </rPh>
    <rPh sb="8" eb="11">
      <t>セイゾウキ</t>
    </rPh>
    <rPh sb="12" eb="14">
      <t>ドウニュウ</t>
    </rPh>
    <rPh sb="16" eb="18">
      <t>バアイ</t>
    </rPh>
    <phoneticPr fontId="9"/>
  </si>
  <si>
    <t>　ha</t>
    <phoneticPr fontId="9"/>
  </si>
  <si>
    <t>経営面積
（令和４年度）　</t>
    <rPh sb="0" eb="2">
      <t>ケイエイ</t>
    </rPh>
    <rPh sb="2" eb="4">
      <t>メンセキ</t>
    </rPh>
    <phoneticPr fontId="9"/>
  </si>
  <si>
    <t>農地の所在市町村 ※</t>
    <rPh sb="0" eb="2">
      <t>ノウチ</t>
    </rPh>
    <rPh sb="3" eb="5">
      <t>ショザイ</t>
    </rPh>
    <rPh sb="5" eb="8">
      <t>シチョウソン</t>
    </rPh>
    <phoneticPr fontId="9"/>
  </si>
  <si>
    <t>生産する堆肥等の原料入手先
（令和４年度）　</t>
    <rPh sb="0" eb="2">
      <t>セイサン</t>
    </rPh>
    <rPh sb="4" eb="7">
      <t>タイヒトウ</t>
    </rPh>
    <rPh sb="8" eb="10">
      <t>ゲンリョウ</t>
    </rPh>
    <rPh sb="10" eb="13">
      <t>ニュウシュサキ</t>
    </rPh>
    <phoneticPr fontId="9"/>
  </si>
  <si>
    <t>B.堆肥製造施設を改修等する場合</t>
    <rPh sb="2" eb="4">
      <t>タイヒ</t>
    </rPh>
    <rPh sb="4" eb="6">
      <t>セイゾウ</t>
    </rPh>
    <rPh sb="6" eb="8">
      <t>シセツ</t>
    </rPh>
    <rPh sb="9" eb="11">
      <t>カイシュウ</t>
    </rPh>
    <rPh sb="11" eb="12">
      <t>トウ</t>
    </rPh>
    <rPh sb="14" eb="16">
      <t>バアイ</t>
    </rPh>
    <phoneticPr fontId="9"/>
  </si>
  <si>
    <t>A.土壌・堆肥分析機器を導入する場合</t>
    <rPh sb="2" eb="4">
      <t>ドジョウ</t>
    </rPh>
    <rPh sb="5" eb="7">
      <t>タイヒ</t>
    </rPh>
    <rPh sb="7" eb="9">
      <t>ブンセキ</t>
    </rPh>
    <rPh sb="9" eb="11">
      <t>キキ</t>
    </rPh>
    <rPh sb="12" eb="14">
      <t>ドウニュウ</t>
    </rPh>
    <rPh sb="16" eb="18">
      <t>バアイ</t>
    </rPh>
    <phoneticPr fontId="9"/>
  </si>
  <si>
    <t>品目・項目名：</t>
    <rPh sb="0" eb="2">
      <t>ヒンモク</t>
    </rPh>
    <rPh sb="3" eb="5">
      <t>コウモク</t>
    </rPh>
    <rPh sb="5" eb="6">
      <t>メイ</t>
    </rPh>
    <phoneticPr fontId="9"/>
  </si>
  <si>
    <t>※Ｃ～Ｄは該当する場合は○を記載すること。</t>
    <rPh sb="5" eb="7">
      <t>ガイトウ</t>
    </rPh>
    <rPh sb="9" eb="11">
      <t>バアイ</t>
    </rPh>
    <rPh sb="14" eb="16">
      <t>キサイ</t>
    </rPh>
    <phoneticPr fontId="9"/>
  </si>
  <si>
    <t>※Ｂは①～④のうちいずれかを選択すること。</t>
    <rPh sb="14" eb="16">
      <t>センタク</t>
    </rPh>
    <phoneticPr fontId="9"/>
  </si>
  <si>
    <t>③生産コストの削減</t>
    <rPh sb="1" eb="3">
      <t>セイサン</t>
    </rPh>
    <rPh sb="7" eb="9">
      <t>サクゲン</t>
    </rPh>
    <phoneticPr fontId="9"/>
  </si>
  <si>
    <t>④エネルギー使用量の削減</t>
    <rPh sb="6" eb="8">
      <t>シヨウ</t>
    </rPh>
    <rPh sb="8" eb="9">
      <t>リョウ</t>
    </rPh>
    <rPh sb="10" eb="12">
      <t>サクゲン</t>
    </rPh>
    <phoneticPr fontId="9"/>
  </si>
  <si>
    <t>品目・作業名：</t>
    <rPh sb="0" eb="2">
      <t>ヒンモク</t>
    </rPh>
    <rPh sb="3" eb="5">
      <t>サギョウ</t>
    </rPh>
    <rPh sb="5" eb="6">
      <t>メイ</t>
    </rPh>
    <phoneticPr fontId="9"/>
  </si>
  <si>
    <t>②労働時間の削減</t>
    <rPh sb="1" eb="3">
      <t>ロウドウ</t>
    </rPh>
    <rPh sb="3" eb="5">
      <t>ジカン</t>
    </rPh>
    <rPh sb="6" eb="8">
      <t>サクゲン</t>
    </rPh>
    <phoneticPr fontId="9"/>
  </si>
  <si>
    <t>①出荷量又はＡ品出荷量の増加</t>
    <rPh sb="1" eb="3">
      <t>シュッカ</t>
    </rPh>
    <rPh sb="3" eb="4">
      <t>リョウ</t>
    </rPh>
    <rPh sb="4" eb="5">
      <t>マタ</t>
    </rPh>
    <rPh sb="7" eb="8">
      <t>ヒン</t>
    </rPh>
    <rPh sb="8" eb="10">
      <t>シュッカ</t>
    </rPh>
    <rPh sb="10" eb="11">
      <t>リョウ</t>
    </rPh>
    <rPh sb="12" eb="14">
      <t>ゾウカ</t>
    </rPh>
    <phoneticPr fontId="9"/>
  </si>
  <si>
    <t>　野菜等産地力強化支援事業において同様の農業機械・設備等の導入希望を提出済で、まだ交付申請書を提出していない。</t>
    <rPh sb="1" eb="3">
      <t>ヤサイ</t>
    </rPh>
    <rPh sb="3" eb="4">
      <t>トウ</t>
    </rPh>
    <rPh sb="4" eb="6">
      <t>サンチ</t>
    </rPh>
    <rPh sb="6" eb="7">
      <t>リョク</t>
    </rPh>
    <rPh sb="7" eb="9">
      <t>キョウカ</t>
    </rPh>
    <rPh sb="9" eb="11">
      <t>シエン</t>
    </rPh>
    <rPh sb="11" eb="13">
      <t>ジギョウ</t>
    </rPh>
    <phoneticPr fontId="9"/>
  </si>
  <si>
    <t>総面積</t>
    <rPh sb="0" eb="3">
      <t>ソウメンセキ</t>
    </rPh>
    <phoneticPr fontId="9"/>
  </si>
  <si>
    <t>うち利用面積</t>
    <rPh sb="2" eb="4">
      <t>リヨウ</t>
    </rPh>
    <rPh sb="4" eb="6">
      <t>メンセキ</t>
    </rPh>
    <phoneticPr fontId="9"/>
  </si>
  <si>
    <t>公共牧場の所在市町村</t>
    <rPh sb="0" eb="2">
      <t>コウキョウ</t>
    </rPh>
    <rPh sb="2" eb="4">
      <t>ボクジョウ</t>
    </rPh>
    <rPh sb="5" eb="7">
      <t>ショザイ</t>
    </rPh>
    <rPh sb="7" eb="10">
      <t>シチョウソン</t>
    </rPh>
    <phoneticPr fontId="9"/>
  </si>
  <si>
    <t>公共牧場の名称</t>
    <rPh sb="0" eb="2">
      <t>コウキョウ</t>
    </rPh>
    <rPh sb="2" eb="4">
      <t>ボクジョウ</t>
    </rPh>
    <rPh sb="5" eb="7">
      <t>メイショウ</t>
    </rPh>
    <phoneticPr fontId="9"/>
  </si>
  <si>
    <t>公共牧場の状況
（令和４年度）</t>
    <rPh sb="0" eb="2">
      <t>コウキョウ</t>
    </rPh>
    <rPh sb="2" eb="4">
      <t>ボクジョウ</t>
    </rPh>
    <rPh sb="5" eb="7">
      <t>ジョウキョウ</t>
    </rPh>
    <phoneticPr fontId="9"/>
  </si>
  <si>
    <t>草地更新面積
（令和５年度）</t>
    <rPh sb="0" eb="2">
      <t>ソウチ</t>
    </rPh>
    <rPh sb="2" eb="4">
      <t>コウシン</t>
    </rPh>
    <rPh sb="4" eb="6">
      <t>メンセキ</t>
    </rPh>
    <rPh sb="8" eb="10">
      <t>レイワ</t>
    </rPh>
    <rPh sb="11" eb="13">
      <t>ネンド</t>
    </rPh>
    <phoneticPr fontId="9"/>
  </si>
  <si>
    <t>ha</t>
    <phoneticPr fontId="9"/>
  </si>
  <si>
    <t>※公共牧場実態調査（R4.7.1現在）における牧場名を記入</t>
    <rPh sb="1" eb="3">
      <t>コウキョウ</t>
    </rPh>
    <rPh sb="3" eb="5">
      <t>ボクジョウ</t>
    </rPh>
    <rPh sb="5" eb="7">
      <t>ジッタイ</t>
    </rPh>
    <rPh sb="7" eb="9">
      <t>チョウサ</t>
    </rPh>
    <rPh sb="16" eb="18">
      <t>ゲンザイ</t>
    </rPh>
    <rPh sb="23" eb="25">
      <t>ボクジョウ</t>
    </rPh>
    <rPh sb="25" eb="26">
      <t>メイ</t>
    </rPh>
    <rPh sb="27" eb="29">
      <t>キニュウ</t>
    </rPh>
    <phoneticPr fontId="9"/>
  </si>
  <si>
    <t>達成度</t>
    <rPh sb="0" eb="3">
      <t>タッセイド</t>
    </rPh>
    <phoneticPr fontId="9"/>
  </si>
  <si>
    <t xml:space="preserve"> </t>
    <phoneticPr fontId="9"/>
  </si>
  <si>
    <t>営農集団</t>
    <rPh sb="0" eb="2">
      <t>エイノウ</t>
    </rPh>
    <rPh sb="2" eb="4">
      <t>シュウダン</t>
    </rPh>
    <phoneticPr fontId="9"/>
  </si>
  <si>
    <t>農地所有適格法人</t>
    <rPh sb="0" eb="2">
      <t>ノウチ</t>
    </rPh>
    <rPh sb="2" eb="4">
      <t>ショユウ</t>
    </rPh>
    <rPh sb="4" eb="6">
      <t>テキカク</t>
    </rPh>
    <rPh sb="6" eb="8">
      <t>ホウジン</t>
    </rPh>
    <phoneticPr fontId="9"/>
  </si>
  <si>
    <t>農業協同組合</t>
    <rPh sb="0" eb="2">
      <t>ノウギョウ</t>
    </rPh>
    <rPh sb="2" eb="4">
      <t>キョウドウ</t>
    </rPh>
    <rPh sb="4" eb="6">
      <t>クミアイ</t>
    </rPh>
    <phoneticPr fontId="9"/>
  </si>
  <si>
    <t>畜産農業協同組合</t>
    <rPh sb="0" eb="2">
      <t>チクサン</t>
    </rPh>
    <rPh sb="2" eb="4">
      <t>ノウギョウ</t>
    </rPh>
    <rPh sb="4" eb="6">
      <t>キョウドウ</t>
    </rPh>
    <rPh sb="6" eb="8">
      <t>クミアイ</t>
    </rPh>
    <phoneticPr fontId="9"/>
  </si>
  <si>
    <t>森林組合</t>
    <rPh sb="0" eb="2">
      <t>シンリン</t>
    </rPh>
    <rPh sb="2" eb="4">
      <t>クミアイ</t>
    </rPh>
    <phoneticPr fontId="9"/>
  </si>
  <si>
    <t>漁業協同組合</t>
    <rPh sb="0" eb="2">
      <t>ギョギョウ</t>
    </rPh>
    <rPh sb="2" eb="4">
      <t>キョウドウ</t>
    </rPh>
    <rPh sb="4" eb="6">
      <t>クミアイ</t>
    </rPh>
    <phoneticPr fontId="9"/>
  </si>
  <si>
    <t>卸売市場開設者</t>
    <rPh sb="0" eb="2">
      <t>オロシウリ</t>
    </rPh>
    <rPh sb="2" eb="4">
      <t>シジョウ</t>
    </rPh>
    <rPh sb="4" eb="7">
      <t>カイセツシャ</t>
    </rPh>
    <phoneticPr fontId="9"/>
  </si>
  <si>
    <t>堆肥製造業者</t>
    <rPh sb="0" eb="2">
      <t>タイヒ</t>
    </rPh>
    <rPh sb="2" eb="4">
      <t>セイゾウ</t>
    </rPh>
    <rPh sb="4" eb="6">
      <t>ギョウシャ</t>
    </rPh>
    <phoneticPr fontId="9"/>
  </si>
  <si>
    <t>公共牧場の管理主体</t>
    <rPh sb="0" eb="2">
      <t>コウキョウ</t>
    </rPh>
    <rPh sb="2" eb="4">
      <t>ボクジョウ</t>
    </rPh>
    <rPh sb="5" eb="7">
      <t>カンリ</t>
    </rPh>
    <rPh sb="7" eb="9">
      <t>シュタイ</t>
    </rPh>
    <phoneticPr fontId="9"/>
  </si>
  <si>
    <t>その他</t>
    <rPh sb="2" eb="3">
      <t>タ</t>
    </rPh>
    <phoneticPr fontId="9"/>
  </si>
  <si>
    <t>その他を選択した場合記載</t>
    <rPh sb="2" eb="3">
      <t>タ</t>
    </rPh>
    <rPh sb="4" eb="6">
      <t>センタク</t>
    </rPh>
    <rPh sb="8" eb="10">
      <t>バアイ</t>
    </rPh>
    <rPh sb="10" eb="12">
      <t>キサイ</t>
    </rPh>
    <phoneticPr fontId="9"/>
  </si>
  <si>
    <t>該当するもの全てを選択</t>
    <rPh sb="0" eb="2">
      <t>ガイトウ</t>
    </rPh>
    <rPh sb="6" eb="7">
      <t>スベ</t>
    </rPh>
    <rPh sb="9" eb="11">
      <t>センタク</t>
    </rPh>
    <phoneticPr fontId="9"/>
  </si>
  <si>
    <t>人　　</t>
    <phoneticPr fontId="9"/>
  </si>
  <si>
    <t>牛糞　・　豚糞　・  鶏糞　 ・ その他（　　　　　）</t>
  </si>
  <si>
    <t>牛糞</t>
    <rPh sb="0" eb="2">
      <t>ギュウフン</t>
    </rPh>
    <phoneticPr fontId="9"/>
  </si>
  <si>
    <t>豚糞</t>
    <rPh sb="0" eb="1">
      <t>ブタ</t>
    </rPh>
    <rPh sb="1" eb="2">
      <t>フン</t>
    </rPh>
    <phoneticPr fontId="9"/>
  </si>
  <si>
    <t>鶏糞</t>
    <rPh sb="0" eb="2">
      <t>ケイフン</t>
    </rPh>
    <phoneticPr fontId="9"/>
  </si>
  <si>
    <t>自家生産</t>
    <rPh sb="0" eb="2">
      <t>ジカ</t>
    </rPh>
    <rPh sb="2" eb="4">
      <t>セイサン</t>
    </rPh>
    <phoneticPr fontId="9"/>
  </si>
  <si>
    <t>自家生産以外</t>
    <rPh sb="0" eb="2">
      <t>ジカ</t>
    </rPh>
    <rPh sb="2" eb="4">
      <t>セイサン</t>
    </rPh>
    <rPh sb="4" eb="6">
      <t>イガイ</t>
    </rPh>
    <phoneticPr fontId="9"/>
  </si>
  <si>
    <t>t</t>
    <phoneticPr fontId="9"/>
  </si>
  <si>
    <t>㎥</t>
    <phoneticPr fontId="9"/>
  </si>
  <si>
    <t>ｋＷ/年</t>
    <rPh sb="3" eb="4">
      <t>ネン</t>
    </rPh>
    <phoneticPr fontId="9"/>
  </si>
  <si>
    <t>h/年</t>
    <rPh sb="2" eb="3">
      <t>ネン</t>
    </rPh>
    <phoneticPr fontId="9"/>
  </si>
  <si>
    <t>うち県産農林水産物の年間取扱量</t>
    <rPh sb="2" eb="4">
      <t>ケンサン</t>
    </rPh>
    <rPh sb="4" eb="6">
      <t>ノウリン</t>
    </rPh>
    <rPh sb="6" eb="9">
      <t>スイサンブツ</t>
    </rPh>
    <rPh sb="10" eb="12">
      <t>ネンカン</t>
    </rPh>
    <rPh sb="12" eb="14">
      <t>トリアツカイ</t>
    </rPh>
    <rPh sb="14" eb="15">
      <t>リョウ</t>
    </rPh>
    <phoneticPr fontId="9"/>
  </si>
  <si>
    <t>○</t>
    <phoneticPr fontId="9"/>
  </si>
  <si>
    <t>a</t>
    <phoneticPr fontId="9"/>
  </si>
  <si>
    <t>ha</t>
    <phoneticPr fontId="9"/>
  </si>
  <si>
    <t>kg</t>
    <phoneticPr fontId="9"/>
  </si>
  <si>
    <t>時間/a</t>
    <rPh sb="0" eb="2">
      <t>ジカン</t>
    </rPh>
    <phoneticPr fontId="9"/>
  </si>
  <si>
    <t>円/a</t>
    <rPh sb="0" eb="1">
      <t>エン</t>
    </rPh>
    <phoneticPr fontId="9"/>
  </si>
  <si>
    <t>円/10a</t>
    <rPh sb="0" eb="1">
      <t>エン</t>
    </rPh>
    <phoneticPr fontId="9"/>
  </si>
  <si>
    <t>L/a</t>
    <phoneticPr fontId="9"/>
  </si>
  <si>
    <t>kw/a</t>
    <phoneticPr fontId="9"/>
  </si>
  <si>
    <t>h/</t>
    <phoneticPr fontId="9"/>
  </si>
  <si>
    <t>/年</t>
    <rPh sb="1" eb="2">
      <t>ネン</t>
    </rPh>
    <phoneticPr fontId="9"/>
  </si>
  <si>
    <t>Ｌ /年</t>
    <rPh sb="3" eb="4">
      <t>ネン</t>
    </rPh>
    <phoneticPr fontId="9"/>
  </si>
  <si>
    <t>①わい化栽培等省力的な栽培面積の増加</t>
    <rPh sb="3" eb="4">
      <t>カ</t>
    </rPh>
    <rPh sb="4" eb="6">
      <t>サイバイ</t>
    </rPh>
    <rPh sb="6" eb="7">
      <t>トウ</t>
    </rPh>
    <rPh sb="7" eb="9">
      <t>ショウリョク</t>
    </rPh>
    <rPh sb="9" eb="10">
      <t>テキ</t>
    </rPh>
    <rPh sb="11" eb="13">
      <t>サイバイ</t>
    </rPh>
    <rPh sb="13" eb="15">
      <t>メンセキ</t>
    </rPh>
    <rPh sb="16" eb="18">
      <t>ゾウカ</t>
    </rPh>
    <phoneticPr fontId="9"/>
  </si>
  <si>
    <t>②経営に占めるわい化栽培等省力的栽培面積の割合</t>
    <rPh sb="1" eb="3">
      <t>ケイエイ</t>
    </rPh>
    <rPh sb="4" eb="5">
      <t>シ</t>
    </rPh>
    <rPh sb="9" eb="10">
      <t>カ</t>
    </rPh>
    <rPh sb="10" eb="12">
      <t>サイバイ</t>
    </rPh>
    <rPh sb="12" eb="13">
      <t>トウ</t>
    </rPh>
    <rPh sb="13" eb="15">
      <t>ショウリョク</t>
    </rPh>
    <rPh sb="15" eb="16">
      <t>テキ</t>
    </rPh>
    <rPh sb="16" eb="18">
      <t>サイバイ</t>
    </rPh>
    <rPh sb="18" eb="20">
      <t>メンセキ</t>
    </rPh>
    <rPh sb="21" eb="23">
      <t>ワリアイ</t>
    </rPh>
    <phoneticPr fontId="9"/>
  </si>
  <si>
    <t>○令和５年度農林水産関連物価高騰等対策事業の集計表</t>
    <rPh sb="1" eb="3">
      <t>レイワ</t>
    </rPh>
    <rPh sb="4" eb="6">
      <t>ネンド</t>
    </rPh>
    <rPh sb="6" eb="10">
      <t>ノウリンスイサン</t>
    </rPh>
    <rPh sb="10" eb="12">
      <t>カンレン</t>
    </rPh>
    <rPh sb="12" eb="14">
      <t>ブッカ</t>
    </rPh>
    <rPh sb="14" eb="17">
      <t>コウトウトウ</t>
    </rPh>
    <rPh sb="17" eb="19">
      <t>タイサク</t>
    </rPh>
    <rPh sb="19" eb="21">
      <t>ジギョウ</t>
    </rPh>
    <rPh sb="22" eb="25">
      <t>シュウケイヒョウ</t>
    </rPh>
    <phoneticPr fontId="9"/>
  </si>
  <si>
    <t>施設設備等支援タイプ</t>
    <rPh sb="0" eb="2">
      <t>シセツ</t>
    </rPh>
    <rPh sb="2" eb="4">
      <t>セツビ</t>
    </rPh>
    <rPh sb="4" eb="5">
      <t>トウ</t>
    </rPh>
    <rPh sb="5" eb="7">
      <t>シエン</t>
    </rPh>
    <phoneticPr fontId="9"/>
  </si>
  <si>
    <t>りんご生産資材支援タイプ</t>
    <rPh sb="3" eb="5">
      <t>セイサン</t>
    </rPh>
    <rPh sb="5" eb="7">
      <t>シザイ</t>
    </rPh>
    <rPh sb="7" eb="9">
      <t>シエン</t>
    </rPh>
    <phoneticPr fontId="9"/>
  </si>
  <si>
    <t>肥料コスト低減支援タイプ
（土壌・堆肥分析機器を導入する場合）</t>
    <rPh sb="0" eb="2">
      <t>ヒリョウ</t>
    </rPh>
    <rPh sb="5" eb="7">
      <t>テイゲン</t>
    </rPh>
    <rPh sb="7" eb="9">
      <t>シエン</t>
    </rPh>
    <phoneticPr fontId="9"/>
  </si>
  <si>
    <t>肥料コスト低減支援タイプ
（堆肥製造施設を改修等する場合）</t>
    <rPh sb="0" eb="2">
      <t>ヒリョウ</t>
    </rPh>
    <rPh sb="5" eb="7">
      <t>テイゲン</t>
    </rPh>
    <rPh sb="7" eb="9">
      <t>シエン</t>
    </rPh>
    <phoneticPr fontId="9"/>
  </si>
  <si>
    <t>肥料コスト低減支援タイプ
（ペレット堆肥製造機を導入する場合）</t>
    <rPh sb="0" eb="2">
      <t>ヒリョウ</t>
    </rPh>
    <rPh sb="5" eb="7">
      <t>テイゲン</t>
    </rPh>
    <rPh sb="7" eb="9">
      <t>シエン</t>
    </rPh>
    <phoneticPr fontId="9"/>
  </si>
  <si>
    <t>-</t>
    <phoneticPr fontId="9"/>
  </si>
  <si>
    <t>要望する事業タイプ
（右のいずれかの
番号を選択）</t>
    <rPh sb="0" eb="2">
      <t>ヨウボウ</t>
    </rPh>
    <rPh sb="4" eb="6">
      <t>ジギョウ</t>
    </rPh>
    <rPh sb="11" eb="12">
      <t>ミギ</t>
    </rPh>
    <rPh sb="19" eb="21">
      <t>バンゴウ</t>
    </rPh>
    <rPh sb="22" eb="24">
      <t>センタク</t>
    </rPh>
    <phoneticPr fontId="9"/>
  </si>
  <si>
    <r>
      <t xml:space="preserve">２-１．肥料コスト低減支援タイプ
</t>
    </r>
    <r>
      <rPr>
        <b/>
        <sz val="16"/>
        <color theme="1"/>
        <rFont val="ＭＳ Ｐゴシック"/>
        <family val="3"/>
        <charset val="128"/>
      </rPr>
      <t>（土壌・堆肥分析機器を導入する場合）</t>
    </r>
    <rPh sb="4" eb="6">
      <t>ヒリョウ</t>
    </rPh>
    <rPh sb="9" eb="11">
      <t>テイゲン</t>
    </rPh>
    <rPh sb="11" eb="13">
      <t>シエン</t>
    </rPh>
    <phoneticPr fontId="9"/>
  </si>
  <si>
    <r>
      <t xml:space="preserve">２-２．肥料コスト低減支援タイプ
</t>
    </r>
    <r>
      <rPr>
        <b/>
        <sz val="16"/>
        <color theme="1"/>
        <rFont val="ＭＳ Ｐゴシック"/>
        <family val="3"/>
        <charset val="128"/>
      </rPr>
      <t>（堆肥製造施設を改修等する場合）</t>
    </r>
    <rPh sb="4" eb="6">
      <t>ヒリョウ</t>
    </rPh>
    <rPh sb="9" eb="11">
      <t>テイゲン</t>
    </rPh>
    <rPh sb="11" eb="13">
      <t>シエン</t>
    </rPh>
    <phoneticPr fontId="9"/>
  </si>
  <si>
    <t>５-１．畜産経営持続化支援タイプ
（酪農経営労働負担軽減対策）</t>
    <rPh sb="4" eb="6">
      <t>チクサン</t>
    </rPh>
    <rPh sb="6" eb="8">
      <t>ケイエイ</t>
    </rPh>
    <rPh sb="8" eb="10">
      <t>ジゾク</t>
    </rPh>
    <rPh sb="10" eb="11">
      <t>カ</t>
    </rPh>
    <rPh sb="11" eb="13">
      <t>シエン</t>
    </rPh>
    <rPh sb="18" eb="20">
      <t>ラクノウ</t>
    </rPh>
    <rPh sb="20" eb="22">
      <t>ケイエイ</t>
    </rPh>
    <rPh sb="22" eb="24">
      <t>ロウドウ</t>
    </rPh>
    <rPh sb="24" eb="26">
      <t>フタン</t>
    </rPh>
    <rPh sb="26" eb="28">
      <t>ケイゲン</t>
    </rPh>
    <rPh sb="28" eb="30">
      <t>タイサク</t>
    </rPh>
    <phoneticPr fontId="9"/>
  </si>
  <si>
    <t>５-２．畜産経営持続化支援タイプ
（県産粗飼料安定供給対策）</t>
    <rPh sb="18" eb="20">
      <t>ケンサン</t>
    </rPh>
    <rPh sb="20" eb="23">
      <t>ソシリョウ</t>
    </rPh>
    <rPh sb="23" eb="25">
      <t>アンテイ</t>
    </rPh>
    <rPh sb="25" eb="27">
      <t>キョウキュウ</t>
    </rPh>
    <phoneticPr fontId="9"/>
  </si>
  <si>
    <t>2-1</t>
    <phoneticPr fontId="9"/>
  </si>
  <si>
    <t>2-2</t>
    <phoneticPr fontId="9"/>
  </si>
  <si>
    <t>2-3</t>
    <phoneticPr fontId="9"/>
  </si>
  <si>
    <t>5-1</t>
    <phoneticPr fontId="9"/>
  </si>
  <si>
    <t>5-2</t>
    <phoneticPr fontId="9"/>
  </si>
  <si>
    <r>
      <t xml:space="preserve">２-３．肥料コスト低減支援タイプ
</t>
    </r>
    <r>
      <rPr>
        <b/>
        <sz val="16"/>
        <color theme="1"/>
        <rFont val="ＭＳ Ｐゴシック"/>
        <family val="3"/>
        <charset val="128"/>
      </rPr>
      <t>（ペレット堆肥製造機を導入する場合）</t>
    </r>
    <rPh sb="4" eb="6">
      <t>ヒリョウ</t>
    </rPh>
    <rPh sb="9" eb="11">
      <t>テイゲン</t>
    </rPh>
    <rPh sb="11" eb="13">
      <t>シエン</t>
    </rPh>
    <phoneticPr fontId="9"/>
  </si>
  <si>
    <t>農林漁業者</t>
    <rPh sb="0" eb="2">
      <t>ノウリン</t>
    </rPh>
    <rPh sb="2" eb="4">
      <t>ギョギョウ</t>
    </rPh>
    <rPh sb="4" eb="5">
      <t>シャ</t>
    </rPh>
    <phoneticPr fontId="9"/>
  </si>
  <si>
    <t>認定農業者</t>
    <rPh sb="0" eb="2">
      <t>ニンテイ</t>
    </rPh>
    <rPh sb="2" eb="5">
      <t>ノウギョウシャ</t>
    </rPh>
    <phoneticPr fontId="9"/>
  </si>
  <si>
    <t>認定新規就農者</t>
    <rPh sb="0" eb="2">
      <t>ニンテイ</t>
    </rPh>
    <rPh sb="2" eb="4">
      <t>シンキ</t>
    </rPh>
    <rPh sb="4" eb="7">
      <t>シュウノウシャ</t>
    </rPh>
    <phoneticPr fontId="9"/>
  </si>
  <si>
    <t>りんご生産者</t>
    <rPh sb="3" eb="6">
      <t>セイサンシャ</t>
    </rPh>
    <phoneticPr fontId="9"/>
  </si>
  <si>
    <t>酪農経営者</t>
    <rPh sb="0" eb="2">
      <t>ラクノウ</t>
    </rPh>
    <rPh sb="2" eb="5">
      <t>ケイエイシャ</t>
    </rPh>
    <phoneticPr fontId="9"/>
  </si>
  <si>
    <t>令和５年度農林水産関連物価高騰等対策事業要望の手続確認表</t>
    <rPh sb="11" eb="13">
      <t>ブッカ</t>
    </rPh>
    <rPh sb="23" eb="25">
      <t>テツヅキ</t>
    </rPh>
    <rPh sb="25" eb="28">
      <t>カクニンヒョウ</t>
    </rPh>
    <phoneticPr fontId="9"/>
  </si>
  <si>
    <t>別紙（第１号様式関係）</t>
  </si>
  <si>
    <t>※施設設備等支援タイプ、肥料コスト低減支援タイプ、施設園芸支援タイプ、りんご生産資材支援タイプ用</t>
  </si>
  <si>
    <t>１　事業実施主体の概要</t>
  </si>
  <si>
    <t>（１）事業実施主体名</t>
  </si>
  <si>
    <t>（２）住所</t>
  </si>
  <si>
    <t>（３）事業実施主体の設立年月日</t>
  </si>
  <si>
    <t>（４）役員数</t>
  </si>
  <si>
    <t>（５）経営概要</t>
  </si>
  <si>
    <t>（注）１　法人の場合、(２)～(４)は登記事項証明書等の写しを添付することにより記載を省略できる。</t>
  </si>
  <si>
    <t>（６）対象農林水産物等の取扱状況</t>
  </si>
  <si>
    <t>対象農林水産物等名</t>
  </si>
  <si>
    <t>年間取扱量①</t>
  </si>
  <si>
    <t>うち県産②</t>
  </si>
  <si>
    <t>割合（②/①）</t>
  </si>
  <si>
    <t>うち契約取引③</t>
  </si>
  <si>
    <t>割合（③/①）</t>
  </si>
  <si>
    <t>　　</t>
  </si>
  <si>
    <t>２　事業の目的</t>
  </si>
  <si>
    <t>（１）事業内容及び経費配分</t>
  </si>
  <si>
    <t>区分</t>
  </si>
  <si>
    <t>受益</t>
  </si>
  <si>
    <t>事業内容</t>
  </si>
  <si>
    <t>事業費</t>
  </si>
  <si>
    <t>負担区分</t>
  </si>
  <si>
    <t>備考</t>
  </si>
  <si>
    <t>戸数</t>
  </si>
  <si>
    <t>県費</t>
  </si>
  <si>
    <t>その他</t>
  </si>
  <si>
    <t>戸</t>
  </si>
  <si>
    <t>ha,t</t>
  </si>
  <si>
    <t>円</t>
  </si>
  <si>
    <t>合　計</t>
  </si>
  <si>
    <t>（注）１　「区分」の欄は、別表の区分のいずれかのタイプを記載すること。</t>
  </si>
  <si>
    <t>（２）事業実施予定場所等</t>
  </si>
  <si>
    <t>事業の内容</t>
  </si>
  <si>
    <t>（設備等名）</t>
  </si>
  <si>
    <t>導入予定場所</t>
  </si>
  <si>
    <t>取得方法</t>
  </si>
  <si>
    <t>取得予定時期</t>
  </si>
  <si>
    <t>（市町村、番地等）</t>
  </si>
  <si>
    <t>年　　月</t>
  </si>
  <si>
    <t>（注）　１　実績報告時は、表題及び項目に記載の「予定」を削除すること。</t>
  </si>
  <si>
    <t>　　　　２　取得方法は、売買、改修など、導入等の方法を記載すること。</t>
  </si>
  <si>
    <t>４　成果目標及び取組</t>
  </si>
  <si>
    <t>（１）成果目標及び具体的な数値等</t>
  </si>
  <si>
    <t>成果目標</t>
  </si>
  <si>
    <t>具体的な取組内容</t>
  </si>
  <si>
    <t>現状値</t>
  </si>
  <si>
    <t>（４年度）</t>
  </si>
  <si>
    <t>(ａ)</t>
  </si>
  <si>
    <t>目標値</t>
  </si>
  <si>
    <t>（７年度）</t>
  </si>
  <si>
    <t>（ｂ）</t>
  </si>
  <si>
    <t>増減</t>
  </si>
  <si>
    <t>(ｂ)/(ａ)</t>
  </si>
  <si>
    <t>確認資料及び算出方法</t>
  </si>
  <si>
    <t>（注）確認資料及び算出方法には、現状値及び目標年度の実績値の確認資料名と、目標値の算出方法を記載すること。</t>
  </si>
  <si>
    <t>（２）成果目標の達成に向けた推進体制</t>
  </si>
  <si>
    <t>（３）園芸施設共済事業、損害保険事業、果樹共済制度、農業経営収入保険等への加入（予定）状況</t>
  </si>
  <si>
    <r>
      <t>（注）</t>
    </r>
    <r>
      <rPr>
        <sz val="9"/>
        <color rgb="FF000000"/>
        <rFont val="ＭＳ 明朝"/>
        <family val="1"/>
        <charset val="128"/>
      </rPr>
      <t>「施設園芸支援タイプ」及び「りんご生産資材支援タイプ」</t>
    </r>
    <r>
      <rPr>
        <sz val="9"/>
        <rFont val="ＭＳ 明朝"/>
        <family val="1"/>
        <charset val="128"/>
      </rPr>
      <t>のみ記載すること。</t>
    </r>
  </si>
  <si>
    <t>５　設備等の年間利用計画</t>
  </si>
  <si>
    <t>設備名</t>
  </si>
  <si>
    <t>農林水産物等名</t>
  </si>
  <si>
    <t>利用期間</t>
  </si>
  <si>
    <t>利用日数</t>
  </si>
  <si>
    <t>月別利用計画</t>
  </si>
  <si>
    <t>年間</t>
  </si>
  <si>
    <t>取扱量</t>
  </si>
  <si>
    <t>備　考</t>
  </si>
  <si>
    <t>現在</t>
  </si>
  <si>
    <t>目標</t>
  </si>
  <si>
    <t>４月</t>
  </si>
  <si>
    <t>５月</t>
  </si>
  <si>
    <t>６月</t>
  </si>
  <si>
    <t>７月</t>
  </si>
  <si>
    <t>８月</t>
  </si>
  <si>
    <t>９月</t>
  </si>
  <si>
    <t>10月</t>
  </si>
  <si>
    <t>11月</t>
  </si>
  <si>
    <t>12月</t>
  </si>
  <si>
    <t>１月</t>
  </si>
  <si>
    <t>２月</t>
  </si>
  <si>
    <t>３月</t>
  </si>
  <si>
    <t>　月　旬</t>
  </si>
  <si>
    <t>　～　月</t>
  </si>
  <si>
    <t>日</t>
  </si>
  <si>
    <t>（注）年間取扱量は、対象農林水産物等の年間の処理、生産、又は供給量（ｔ、kg、本等）を記載すること。</t>
  </si>
  <si>
    <t>６　各種制度資金の利用計画</t>
  </si>
  <si>
    <t>（１）　農業近代化資金　　　　　　   　　　　　　　　　　借入資金額　　            千円</t>
  </si>
  <si>
    <t>（２）　株式会社日本政策金融公庫資金　　　　　　　　     借入資金額　　            千円</t>
  </si>
  <si>
    <t>（３）　その他資金名（具体的な資金　　　　　　　　　） 　借入資金額　　            千円</t>
  </si>
  <si>
    <r>
      <t xml:space="preserve">    </t>
    </r>
    <r>
      <rPr>
        <sz val="9"/>
        <rFont val="ＭＳ 明朝"/>
        <family val="1"/>
        <charset val="128"/>
      </rPr>
      <t xml:space="preserve"> （注）県、市町村の負担を除く事業実施主体の負担において、借入計画がある場合は資金別に記載すること。</t>
    </r>
  </si>
  <si>
    <t>７　事業完了（予定）年月日</t>
  </si>
  <si>
    <t>（１）収入の部</t>
  </si>
  <si>
    <t>区　　分</t>
  </si>
  <si>
    <t>本年度予算額</t>
  </si>
  <si>
    <t>本年度精算額</t>
  </si>
  <si>
    <t>比　較</t>
  </si>
  <si>
    <t>備　　　　考</t>
  </si>
  <si>
    <t>増</t>
  </si>
  <si>
    <t>減</t>
  </si>
  <si>
    <t>県補助金</t>
  </si>
  <si>
    <t>そ の 他</t>
  </si>
  <si>
    <t>　　　　　　　 円</t>
  </si>
  <si>
    <t>計</t>
  </si>
  <si>
    <t>（２）支出の部</t>
  </si>
  <si>
    <t>　　（注）区分欄には、別表の区分の欄のタイプを記載すること。</t>
  </si>
  <si>
    <t>９　添付資料</t>
  </si>
  <si>
    <t>（１）位置図（1/10,000～1/50,000の地図の設置場所を記載すること。）</t>
  </si>
  <si>
    <t>（２）導入等を図る設備等の規模決定の根拠となる資料</t>
  </si>
  <si>
    <t>（３）設備等（自走式の機械は除く）の配置図又は平面図</t>
  </si>
  <si>
    <t>（４）導入等を図る設備等の作業体系図</t>
  </si>
  <si>
    <t>（５）事業費の積算（概算設計）又は見積書（１者以上から徴取すること。）</t>
  </si>
  <si>
    <t>（６）導入等を図る設備等のカタログなど規格・能力がわかる資料</t>
  </si>
  <si>
    <t>（７）法人等が事業実施主体の場合、定款(又は規約等)及び直近の決算書等の写し</t>
  </si>
  <si>
    <t>（８）農林漁業者の場合、青色申告書の写し</t>
  </si>
  <si>
    <t>（９）認定農業者又は認定新規就農者の場合、認定農業者又は認定新規就農者であることが分かる証明書等の写し</t>
  </si>
  <si>
    <t>（10）しいたけ生産者の場合、植菌済みの原木や菌床を他県から購入している場合、植菌地を証明する伝票等の写し</t>
  </si>
  <si>
    <t>（11）共同利用設備の場合、①管理運営規程等、②収支計画</t>
  </si>
  <si>
    <t>（別添）</t>
  </si>
  <si>
    <t>事業概要</t>
  </si>
  <si>
    <t>補助金の交付を受けて整備する物件を担保に供し、金融機関から融資を受ける場合の融資の内容</t>
  </si>
  <si>
    <t>金融機関名</t>
  </si>
  <si>
    <t>償還年数</t>
  </si>
  <si>
    <t xml:space="preserve">       　　　　円</t>
  </si>
  <si>
    <t xml:space="preserve">    　　年</t>
  </si>
  <si>
    <r>
      <t>　　</t>
    </r>
    <r>
      <rPr>
        <sz val="10"/>
        <rFont val="ＭＳ 明朝"/>
        <family val="1"/>
        <charset val="128"/>
      </rPr>
      <t>（注）補助金の交付を受けて整備する物件を担保に供し、金融機関から融資を受ける場合は、本資料を添付すること。</t>
    </r>
  </si>
  <si>
    <t>　　　２　任意組織の場合、(２)～(４)は規約等を添付することにより記載を省略できる。</t>
    <phoneticPr fontId="9"/>
  </si>
  <si>
    <t>　　　３　個人の場合、（１）、（２）、（５）のみ記載すること。</t>
    <phoneticPr fontId="9"/>
  </si>
  <si>
    <t>　　２　「年間取扱量①」の欄は、対象農林水産物等の年間の処理、生産、又は供給量（ｔ、kg、本等）を記載すること。</t>
    <phoneticPr fontId="9"/>
  </si>
  <si>
    <t>　　３　「うち契約取引③」の欄は、事業実施主体が卸売市場開設者等にあっては記載不要とする。</t>
    <phoneticPr fontId="9"/>
  </si>
  <si>
    <t>(注)１　施設設備等支援タイプのみ記載すること。</t>
    <phoneticPr fontId="9"/>
  </si>
  <si>
    <t>　　　３　「事業費」の欄は、「事業内容」ごとに消費税及び地方消費税抜きの額を記載し、消費税及び地方消費税は一括で記載すること。</t>
    <phoneticPr fontId="9"/>
  </si>
  <si>
    <t>　　　４　「受益」の欄について、卸売市場開設者等にあっては出荷者を受益者として記載すること。</t>
    <phoneticPr fontId="9"/>
  </si>
  <si>
    <t>　　　５　その他参考となる事項を備考欄に記載すること。</t>
    <phoneticPr fontId="9"/>
  </si>
  <si>
    <t>　　　２　「対象農林水産物等」の欄について、複数の農林水産部物等を対象とする場合は併記すること。事業実施主体が卸売市場開設者等にあっては、「青果」「果実」「花き」</t>
    <phoneticPr fontId="9"/>
  </si>
  <si>
    <t>　　　　　「生鮮水産物」「冷凍水産物」「塩干その他」の該当する項目を記載すること。</t>
    <phoneticPr fontId="9"/>
  </si>
  <si>
    <t>円</t>
    <rPh sb="0" eb="1">
      <t>エン</t>
    </rPh>
    <phoneticPr fontId="9"/>
  </si>
  <si>
    <t>対象農林
水産物等</t>
    <rPh sb="5" eb="8">
      <t>スイサンブツ</t>
    </rPh>
    <rPh sb="8" eb="9">
      <t>トウ</t>
    </rPh>
    <phoneticPr fontId="9"/>
  </si>
  <si>
    <t>面積
出荷量
処理量等</t>
    <rPh sb="3" eb="6">
      <t>シュッカリョウ</t>
    </rPh>
    <rPh sb="7" eb="9">
      <t>ショリ</t>
    </rPh>
    <rPh sb="9" eb="10">
      <t>リョウ</t>
    </rPh>
    <rPh sb="10" eb="11">
      <t>トウ</t>
    </rPh>
    <phoneticPr fontId="9"/>
  </si>
  <si>
    <t>事業量
（台数等）</t>
    <rPh sb="5" eb="7">
      <t>ダイスウ</t>
    </rPh>
    <rPh sb="7" eb="8">
      <t>トウ</t>
    </rPh>
    <phoneticPr fontId="9"/>
  </si>
  <si>
    <t>融資名
（制度・その他）</t>
    <phoneticPr fontId="9"/>
  </si>
  <si>
    <t>融資を受けようと
する金額</t>
    <phoneticPr fontId="9"/>
  </si>
  <si>
    <t>消費税</t>
    <rPh sb="0" eb="3">
      <t>ショウヒゼイ</t>
    </rPh>
    <phoneticPr fontId="9"/>
  </si>
  <si>
    <t>加入年月日（加入予定年月）　　　　年　　月　　日　　　　</t>
    <phoneticPr fontId="9"/>
  </si>
  <si>
    <t>　　</t>
    <phoneticPr fontId="9"/>
  </si>
  <si>
    <t>令和　　年　　月　　日</t>
  </si>
  <si>
    <t>事業費
（経産牛の頭数×４千円）</t>
    <rPh sb="0" eb="3">
      <t>ジギョウヒ</t>
    </rPh>
    <rPh sb="5" eb="8">
      <t>ケイサンギュウ</t>
    </rPh>
    <rPh sb="9" eb="11">
      <t>トウスウ</t>
    </rPh>
    <rPh sb="14" eb="15">
      <t>エン</t>
    </rPh>
    <phoneticPr fontId="9"/>
  </si>
  <si>
    <t>経産牛の頭数</t>
    <rPh sb="0" eb="2">
      <t>ケイサン</t>
    </rPh>
    <rPh sb="2" eb="3">
      <t>ギュウ</t>
    </rPh>
    <rPh sb="4" eb="6">
      <t>トウスウ</t>
    </rPh>
    <phoneticPr fontId="9"/>
  </si>
  <si>
    <t>農家戸数</t>
    <rPh sb="0" eb="2">
      <t>ノウカ</t>
    </rPh>
    <rPh sb="2" eb="4">
      <t>コスウ</t>
    </rPh>
    <phoneticPr fontId="9"/>
  </si>
  <si>
    <t>戸</t>
    <rPh sb="0" eb="1">
      <t>コ</t>
    </rPh>
    <phoneticPr fontId="9"/>
  </si>
  <si>
    <t>頭</t>
    <rPh sb="0" eb="1">
      <t>トウ</t>
    </rPh>
    <phoneticPr fontId="9"/>
  </si>
  <si>
    <t>３　事業実施計画</t>
    <phoneticPr fontId="9"/>
  </si>
  <si>
    <t>３　事業実施実績</t>
    <phoneticPr fontId="9"/>
  </si>
  <si>
    <t>（２）事業実施場所等</t>
    <phoneticPr fontId="9"/>
  </si>
  <si>
    <t>導入場所</t>
    <phoneticPr fontId="9"/>
  </si>
  <si>
    <t>取得時期</t>
    <phoneticPr fontId="9"/>
  </si>
  <si>
    <t>【記載例】
○○市で（品目名）を○ha栽培しており、～～にも取り組んでいる。
※高度な栽培方法やブランド化、環境への配慮、複合経営等、特徴的な取組をしている場合は概要を記載する。</t>
  </si>
  <si>
    <t>【記載例】
原油・原材料の高騰に対応するため、（機械名）の導入により労働時間の削減を図り、農業経営の維持・発展を目的とする。
※事業タイプに応じて内容は変更する。その他、特徴的な取組等があれば概要を記載する。</t>
  </si>
  <si>
    <t>８　収支精算</t>
    <phoneticPr fontId="9"/>
  </si>
  <si>
    <t>８　収支予算</t>
    <phoneticPr fontId="9"/>
  </si>
  <si>
    <t>７　事業完了年月日</t>
    <phoneticPr fontId="9"/>
  </si>
  <si>
    <t>加入年月日　　　　年　　月　　日　　　　</t>
    <phoneticPr fontId="9"/>
  </si>
  <si>
    <t>【記入例】
ドローンの導入により、農薬散布時間を削減する。</t>
    <phoneticPr fontId="9"/>
  </si>
  <si>
    <t>【記入例】
土壌・堆肥の年間分析点数の10％以上増加</t>
    <phoneticPr fontId="9"/>
  </si>
  <si>
    <t>＜記載例１＞県や農協の指導や情報提供を受けながら、導入した機械による～～の作業の省力化に努める。
＜記載例２＞農地中間管理事業を活用しながら、経営規模の拡大に努める。
※成果目標の内容に合わせて、関係機関やメーカー等との連携等について、簡潔に記載する。</t>
    <phoneticPr fontId="9"/>
  </si>
  <si>
    <r>
      <t>＜記載例１＞県や農協の指導や情報提供を受けながら、導入した機械による～～の作業の省力化に努め</t>
    </r>
    <r>
      <rPr>
        <u/>
        <sz val="11"/>
        <rFont val="ＭＳ 明朝"/>
        <family val="1"/>
        <charset val="128"/>
      </rPr>
      <t>た</t>
    </r>
    <r>
      <rPr>
        <sz val="11"/>
        <rFont val="ＭＳ 明朝"/>
        <family val="1"/>
        <charset val="128"/>
      </rPr>
      <t>。
＜記載例２＞農地中間管理事業を活用しながら、経営規模の拡大に努め</t>
    </r>
    <r>
      <rPr>
        <u/>
        <sz val="11"/>
        <rFont val="ＭＳ 明朝"/>
        <family val="1"/>
        <charset val="128"/>
      </rPr>
      <t>た</t>
    </r>
    <r>
      <rPr>
        <sz val="11"/>
        <rFont val="ＭＳ 明朝"/>
        <family val="1"/>
        <charset val="128"/>
      </rPr>
      <t>。
※成果目標の内容に合わせて、関係機関やメーカー等との連携等について、簡潔に記載する。</t>
    </r>
    <phoneticPr fontId="9"/>
  </si>
  <si>
    <t>（３）園芸施設共済事業、損害保険事業、果樹共済制度、農業経営収入保険等への加入状況</t>
    <phoneticPr fontId="9"/>
  </si>
  <si>
    <t xml:space="preserve">  ～　月</t>
    <rPh sb="4" eb="5">
      <t>ツキ</t>
    </rPh>
    <phoneticPr fontId="9"/>
  </si>
  <si>
    <t>事業タイプ</t>
    <rPh sb="0" eb="2">
      <t>ジギョウ</t>
    </rPh>
    <phoneticPr fontId="9"/>
  </si>
  <si>
    <t>メニューNo</t>
    <phoneticPr fontId="9"/>
  </si>
  <si>
    <t>タイプ</t>
    <phoneticPr fontId="9"/>
  </si>
  <si>
    <t>畜産経営持続化支援タイプ
（県産粗飼料安定供給対策）</t>
    <rPh sb="0" eb="2">
      <t>チクサン</t>
    </rPh>
    <rPh sb="2" eb="4">
      <t>ケイエイ</t>
    </rPh>
    <rPh sb="4" eb="7">
      <t>ジゾクカ</t>
    </rPh>
    <rPh sb="7" eb="9">
      <t>シエン</t>
    </rPh>
    <rPh sb="14" eb="16">
      <t>ケンサン</t>
    </rPh>
    <rPh sb="16" eb="19">
      <t>ソシリョウ</t>
    </rPh>
    <rPh sb="19" eb="21">
      <t>アンテイ</t>
    </rPh>
    <rPh sb="21" eb="23">
      <t>キョウキュウ</t>
    </rPh>
    <rPh sb="23" eb="25">
      <t>タイサク</t>
    </rPh>
    <phoneticPr fontId="9"/>
  </si>
  <si>
    <t>畜産経営持続化支援タイプ
（酪農経営負担軽減対策）</t>
    <rPh sb="0" eb="2">
      <t>チクサン</t>
    </rPh>
    <rPh sb="2" eb="4">
      <t>ケイエイ</t>
    </rPh>
    <rPh sb="4" eb="7">
      <t>ジゾクカ</t>
    </rPh>
    <rPh sb="7" eb="9">
      <t>シエン</t>
    </rPh>
    <rPh sb="14" eb="16">
      <t>ラクノウ</t>
    </rPh>
    <rPh sb="16" eb="18">
      <t>ケイエイ</t>
    </rPh>
    <rPh sb="18" eb="20">
      <t>フタン</t>
    </rPh>
    <rPh sb="20" eb="22">
      <t>ケイゲン</t>
    </rPh>
    <rPh sb="22" eb="24">
      <t>タイサク</t>
    </rPh>
    <phoneticPr fontId="9"/>
  </si>
  <si>
    <t>要望内容
（機械名・能力・台数等）</t>
    <rPh sb="0" eb="2">
      <t>ヨウボウ</t>
    </rPh>
    <rPh sb="2" eb="4">
      <t>ナイヨウ</t>
    </rPh>
    <phoneticPr fontId="9"/>
  </si>
  <si>
    <t>成果目標1</t>
    <rPh sb="0" eb="2">
      <t>セイカ</t>
    </rPh>
    <rPh sb="2" eb="4">
      <t>モクヒョウ</t>
    </rPh>
    <phoneticPr fontId="9"/>
  </si>
  <si>
    <t>成果目標３</t>
    <rPh sb="0" eb="2">
      <t>セイカ</t>
    </rPh>
    <rPh sb="2" eb="4">
      <t>モクヒョウ</t>
    </rPh>
    <phoneticPr fontId="9"/>
  </si>
  <si>
    <t>特別加算１</t>
    <rPh sb="0" eb="2">
      <t>トクベツ</t>
    </rPh>
    <rPh sb="2" eb="4">
      <t>カサン</t>
    </rPh>
    <phoneticPr fontId="9"/>
  </si>
  <si>
    <t>特別加算２</t>
    <rPh sb="0" eb="2">
      <t>トクベツ</t>
    </rPh>
    <rPh sb="2" eb="4">
      <t>カサン</t>
    </rPh>
    <phoneticPr fontId="9"/>
  </si>
  <si>
    <t>ポイント計</t>
    <rPh sb="4" eb="5">
      <t>ケイ</t>
    </rPh>
    <phoneticPr fontId="9"/>
  </si>
  <si>
    <t>整理No</t>
    <rPh sb="0" eb="2">
      <t>セイリ</t>
    </rPh>
    <phoneticPr fontId="9"/>
  </si>
  <si>
    <t>内容</t>
    <rPh sb="0" eb="2">
      <t>ナイヨウ</t>
    </rPh>
    <phoneticPr fontId="9"/>
  </si>
  <si>
    <t>ポイント</t>
    <phoneticPr fontId="9"/>
  </si>
  <si>
    <t>加算No</t>
    <rPh sb="0" eb="2">
      <t>カサン</t>
    </rPh>
    <phoneticPr fontId="9"/>
  </si>
  <si>
    <t>現状値等</t>
    <rPh sb="0" eb="2">
      <t>ゲンジョウ</t>
    </rPh>
    <rPh sb="2" eb="3">
      <t>アタイ</t>
    </rPh>
    <rPh sb="3" eb="4">
      <t>トウ</t>
    </rPh>
    <phoneticPr fontId="9"/>
  </si>
  <si>
    <t>加算ポイント</t>
    <rPh sb="0" eb="2">
      <t>カサン</t>
    </rPh>
    <phoneticPr fontId="9"/>
  </si>
  <si>
    <t>現状値等</t>
    <rPh sb="0" eb="2">
      <t>ゲンジョウ</t>
    </rPh>
    <rPh sb="2" eb="3">
      <t>チ</t>
    </rPh>
    <rPh sb="3" eb="4">
      <t>トウ</t>
    </rPh>
    <phoneticPr fontId="9"/>
  </si>
  <si>
    <t>特別加算No</t>
    <rPh sb="0" eb="2">
      <t>トクベツ</t>
    </rPh>
    <rPh sb="2" eb="4">
      <t>カサン</t>
    </rPh>
    <phoneticPr fontId="9"/>
  </si>
  <si>
    <t>対象農林水産物等の年間取扱量（うち県産農産物の取扱量）</t>
    <rPh sb="0" eb="2">
      <t>タイショウ</t>
    </rPh>
    <rPh sb="2" eb="4">
      <t>ノウリン</t>
    </rPh>
    <rPh sb="4" eb="7">
      <t>スイサンブツ</t>
    </rPh>
    <rPh sb="7" eb="8">
      <t>トウ</t>
    </rPh>
    <rPh sb="9" eb="11">
      <t>ネンカン</t>
    </rPh>
    <rPh sb="11" eb="13">
      <t>トリアツカイ</t>
    </rPh>
    <rPh sb="13" eb="14">
      <t>リョウ</t>
    </rPh>
    <rPh sb="17" eb="19">
      <t>ケンサン</t>
    </rPh>
    <rPh sb="19" eb="22">
      <t>ノウサンブツ</t>
    </rPh>
    <rPh sb="23" eb="26">
      <t>トリアツカイリョウ</t>
    </rPh>
    <phoneticPr fontId="9"/>
  </si>
  <si>
    <t>①年間の電力・燃料等使用量</t>
  </si>
  <si>
    <t>②年間の労働時間</t>
    <phoneticPr fontId="9"/>
  </si>
  <si>
    <t>土壌・堆肥の年間分析点数の10％以上増加</t>
    <phoneticPr fontId="9"/>
  </si>
  <si>
    <t>①堆肥生産量又は出荷量の10％以上増加</t>
    <phoneticPr fontId="9"/>
  </si>
  <si>
    <t>②堆肥等の散布面積の10％以上増加</t>
    <phoneticPr fontId="9"/>
  </si>
  <si>
    <t>③化学肥料の使用量を10％以上低減</t>
    <phoneticPr fontId="9"/>
  </si>
  <si>
    <t>製品の県内出荷流通量を10％以上増加</t>
    <phoneticPr fontId="9"/>
  </si>
  <si>
    <t>受益面積の増加</t>
    <phoneticPr fontId="9"/>
  </si>
  <si>
    <t>①出荷量又はＡ品出荷量の増加</t>
    <phoneticPr fontId="9"/>
  </si>
  <si>
    <t>②労働時間の削減</t>
    <phoneticPr fontId="9"/>
  </si>
  <si>
    <t>③生産コストの削減</t>
    <phoneticPr fontId="9"/>
  </si>
  <si>
    <t>④エネルギー使用量の削減</t>
    <phoneticPr fontId="9"/>
  </si>
  <si>
    <t>①わい化栽培等省力的な栽培面積の増加</t>
  </si>
  <si>
    <t>②経営に占めるわい化栽培等省力的栽培面積の割合</t>
    <phoneticPr fontId="9"/>
  </si>
  <si>
    <t>①裸地率の２％以上低減</t>
    <phoneticPr fontId="9"/>
  </si>
  <si>
    <t>②雑草率の２％以上低減</t>
  </si>
  <si>
    <t>土壌・堆肥分析機器の設置市町村</t>
    <rPh sb="0" eb="2">
      <t>ドジョウ</t>
    </rPh>
    <rPh sb="3" eb="5">
      <t>タイヒ</t>
    </rPh>
    <rPh sb="5" eb="7">
      <t>ブンセキ</t>
    </rPh>
    <rPh sb="7" eb="9">
      <t>キキ</t>
    </rPh>
    <rPh sb="10" eb="12">
      <t>セッチ</t>
    </rPh>
    <rPh sb="12" eb="15">
      <t>シチョウソン</t>
    </rPh>
    <phoneticPr fontId="9"/>
  </si>
  <si>
    <t>受益者数及び受益面積
（令和４年度）</t>
    <rPh sb="0" eb="3">
      <t>ジュエキシャ</t>
    </rPh>
    <rPh sb="3" eb="4">
      <t>スウ</t>
    </rPh>
    <rPh sb="4" eb="5">
      <t>オヨ</t>
    </rPh>
    <rPh sb="6" eb="8">
      <t>ジュエキ</t>
    </rPh>
    <rPh sb="8" eb="10">
      <t>メンセキ</t>
    </rPh>
    <rPh sb="12" eb="14">
      <t>レイワ</t>
    </rPh>
    <rPh sb="15" eb="17">
      <t>ネンド</t>
    </rPh>
    <phoneticPr fontId="9"/>
  </si>
  <si>
    <t>堆肥等製造施設の所在市町村</t>
    <rPh sb="0" eb="3">
      <t>タイヒトウ</t>
    </rPh>
    <rPh sb="3" eb="5">
      <t>セイゾウ</t>
    </rPh>
    <rPh sb="5" eb="7">
      <t>シセツ</t>
    </rPh>
    <rPh sb="8" eb="10">
      <t>ショザイ</t>
    </rPh>
    <rPh sb="10" eb="13">
      <t>シチョウソン</t>
    </rPh>
    <phoneticPr fontId="9"/>
  </si>
  <si>
    <t>特別</t>
    <rPh sb="0" eb="2">
      <t>トクベツ</t>
    </rPh>
    <phoneticPr fontId="9"/>
  </si>
  <si>
    <t>受益者数（卸売市場等においては出荷者数）</t>
    <phoneticPr fontId="9"/>
  </si>
  <si>
    <t>事業主体が新規就農者である。</t>
    <phoneticPr fontId="9"/>
  </si>
  <si>
    <t>野菜等産地力強化支援事業において同様の農業機械・設備等の導入希望を提出済で、まだ交付申請書を提出していない。</t>
    <phoneticPr fontId="9"/>
  </si>
  <si>
    <t>草地更新の実施面積</t>
    <rPh sb="0" eb="2">
      <t>ソウチ</t>
    </rPh>
    <rPh sb="2" eb="4">
      <t>コウシン</t>
    </rPh>
    <rPh sb="5" eb="7">
      <t>ジッシ</t>
    </rPh>
    <rPh sb="7" eb="9">
      <t>メンセキ</t>
    </rPh>
    <phoneticPr fontId="9"/>
  </si>
  <si>
    <t>④目標経営面積（令和７年度の計画面積）</t>
    <rPh sb="1" eb="3">
      <t>モクヒョウ</t>
    </rPh>
    <rPh sb="3" eb="5">
      <t>ケイエイ</t>
    </rPh>
    <rPh sb="5" eb="7">
      <t>メンセキ</t>
    </rPh>
    <rPh sb="8" eb="10">
      <t>レイワ</t>
    </rPh>
    <rPh sb="11" eb="13">
      <t>ネンド</t>
    </rPh>
    <rPh sb="14" eb="16">
      <t>ケイカク</t>
    </rPh>
    <rPh sb="16" eb="18">
      <t>メンセキ</t>
    </rPh>
    <phoneticPr fontId="16"/>
  </si>
  <si>
    <r>
      <t xml:space="preserve">【参考様式】添付資料のうち「規模決定根拠資料」について
</t>
    </r>
    <r>
      <rPr>
        <b/>
        <sz val="18"/>
        <color theme="1"/>
        <rFont val="ＭＳ Ｐゴシック"/>
        <family val="3"/>
        <charset val="128"/>
        <scheme val="minor"/>
      </rPr>
      <t>（※本資料は、「令和５年度農林水産関連物価高騰等対策事業」にのみ用いるものです。
また、導入する機械によっては、本様式の計算方法は適さない場合がありますので、
その場合は別途聞き取り等により判断いたします。）</t>
    </r>
    <rPh sb="1" eb="3">
      <t>サンコウ</t>
    </rPh>
    <rPh sb="3" eb="5">
      <t>ヨウシキ</t>
    </rPh>
    <rPh sb="6" eb="8">
      <t>テンプ</t>
    </rPh>
    <rPh sb="8" eb="10">
      <t>シリョウ</t>
    </rPh>
    <rPh sb="14" eb="16">
      <t>キボ</t>
    </rPh>
    <rPh sb="16" eb="18">
      <t>ケッテイ</t>
    </rPh>
    <rPh sb="18" eb="20">
      <t>コンキョ</t>
    </rPh>
    <rPh sb="20" eb="22">
      <t>シリョウ</t>
    </rPh>
    <rPh sb="30" eb="31">
      <t>ホン</t>
    </rPh>
    <rPh sb="31" eb="33">
      <t>シリョウ</t>
    </rPh>
    <rPh sb="36" eb="38">
      <t>レイワ</t>
    </rPh>
    <rPh sb="39" eb="41">
      <t>ネンド</t>
    </rPh>
    <rPh sb="41" eb="45">
      <t>ノウリンスイサン</t>
    </rPh>
    <rPh sb="45" eb="47">
      <t>カンレン</t>
    </rPh>
    <rPh sb="51" eb="52">
      <t>トウ</t>
    </rPh>
    <rPh sb="52" eb="54">
      <t>タイサク</t>
    </rPh>
    <rPh sb="54" eb="56">
      <t>ジギョウ</t>
    </rPh>
    <rPh sb="60" eb="61">
      <t>モチ</t>
    </rPh>
    <rPh sb="72" eb="74">
      <t>ドウニュウ</t>
    </rPh>
    <rPh sb="76" eb="78">
      <t>キカイ</t>
    </rPh>
    <rPh sb="84" eb="85">
      <t>ホン</t>
    </rPh>
    <rPh sb="85" eb="87">
      <t>ヨウシキ</t>
    </rPh>
    <rPh sb="88" eb="90">
      <t>ケイサン</t>
    </rPh>
    <rPh sb="90" eb="92">
      <t>ホウホウ</t>
    </rPh>
    <rPh sb="93" eb="94">
      <t>テキ</t>
    </rPh>
    <rPh sb="97" eb="99">
      <t>バアイ</t>
    </rPh>
    <rPh sb="110" eb="112">
      <t>バアイ</t>
    </rPh>
    <rPh sb="113" eb="115">
      <t>ベット</t>
    </rPh>
    <rPh sb="115" eb="116">
      <t>キ</t>
    </rPh>
    <rPh sb="117" eb="118">
      <t>ト</t>
    </rPh>
    <rPh sb="119" eb="120">
      <t>トウ</t>
    </rPh>
    <rPh sb="123" eb="125">
      <t>ハンダン</t>
    </rPh>
    <phoneticPr fontId="16"/>
  </si>
  <si>
    <t>　「目標経営面積（＝令和７年度の計画面積）」が、以下のように機械の能力や作業計画等から算出した「作業可能面積」を上回っていることが確認できれば、経営面積に対して適正な規模の機械であると言えます。</t>
    <rPh sb="2" eb="4">
      <t>モクヒョウ</t>
    </rPh>
    <rPh sb="4" eb="6">
      <t>ケイエイ</t>
    </rPh>
    <rPh sb="6" eb="8">
      <t>メンセキ</t>
    </rPh>
    <rPh sb="10" eb="12">
      <t>レイワ</t>
    </rPh>
    <rPh sb="13" eb="15">
      <t>ネンド</t>
    </rPh>
    <rPh sb="16" eb="18">
      <t>ケイカク</t>
    </rPh>
    <rPh sb="18" eb="20">
      <t>メンセキ</t>
    </rPh>
    <rPh sb="24" eb="26">
      <t>イカ</t>
    </rPh>
    <rPh sb="30" eb="32">
      <t>キカイ</t>
    </rPh>
    <rPh sb="33" eb="35">
      <t>ノウリョク</t>
    </rPh>
    <rPh sb="36" eb="38">
      <t>サギョウ</t>
    </rPh>
    <rPh sb="38" eb="40">
      <t>ケイカク</t>
    </rPh>
    <rPh sb="40" eb="41">
      <t>トウ</t>
    </rPh>
    <rPh sb="43" eb="45">
      <t>サンシュツ</t>
    </rPh>
    <rPh sb="48" eb="50">
      <t>サギョウ</t>
    </rPh>
    <rPh sb="50" eb="52">
      <t>カノウ</t>
    </rPh>
    <rPh sb="52" eb="54">
      <t>メンセキ</t>
    </rPh>
    <rPh sb="56" eb="58">
      <t>ウワマワ</t>
    </rPh>
    <rPh sb="65" eb="67">
      <t>カクニン</t>
    </rPh>
    <rPh sb="72" eb="74">
      <t>ケイエイ</t>
    </rPh>
    <rPh sb="74" eb="76">
      <t>メンセキ</t>
    </rPh>
    <rPh sb="77" eb="78">
      <t>タイ</t>
    </rPh>
    <rPh sb="80" eb="82">
      <t>テキセイ</t>
    </rPh>
    <rPh sb="83" eb="85">
      <t>キボ</t>
    </rPh>
    <rPh sb="86" eb="88">
      <t>キカイ</t>
    </rPh>
    <rPh sb="92" eb="93">
      <t>イ</t>
    </rPh>
    <phoneticPr fontId="16"/>
  </si>
  <si>
    <t>（２）２．肥料コスト低減支援タイプの場合、以下A～Cのいずれかに記入してください。</t>
    <rPh sb="5" eb="7">
      <t>ヒリョウ</t>
    </rPh>
    <rPh sb="10" eb="12">
      <t>テイゲン</t>
    </rPh>
    <rPh sb="12" eb="14">
      <t>シエン</t>
    </rPh>
    <rPh sb="18" eb="20">
      <t>バアイ</t>
    </rPh>
    <rPh sb="21" eb="23">
      <t>イカ</t>
    </rPh>
    <rPh sb="32" eb="34">
      <t>キニュウ</t>
    </rPh>
    <phoneticPr fontId="9"/>
  </si>
  <si>
    <t>注４：①、②、③の計算方法については、別途聞き取り等により計算過程を確認させていただく場合があります。</t>
    <rPh sb="0" eb="1">
      <t>チュウ</t>
    </rPh>
    <rPh sb="9" eb="11">
      <t>ケイサン</t>
    </rPh>
    <rPh sb="11" eb="13">
      <t>ホウホウ</t>
    </rPh>
    <rPh sb="19" eb="21">
      <t>ベット</t>
    </rPh>
    <rPh sb="21" eb="22">
      <t>キ</t>
    </rPh>
    <rPh sb="23" eb="24">
      <t>ト</t>
    </rPh>
    <rPh sb="25" eb="26">
      <t>トウ</t>
    </rPh>
    <rPh sb="29" eb="31">
      <t>ケイサン</t>
    </rPh>
    <rPh sb="31" eb="33">
      <t>カテイ</t>
    </rPh>
    <rPh sb="34" eb="36">
      <t>カクニン</t>
    </rPh>
    <rPh sb="43" eb="45">
      <t>バアイ</t>
    </rPh>
    <phoneticPr fontId="16"/>
  </si>
  <si>
    <t>注３：各数値は、機器のカタログや試験データ、作業日誌等により確認できる数値とする必要があります。</t>
    <rPh sb="0" eb="1">
      <t>チュウ</t>
    </rPh>
    <rPh sb="3" eb="4">
      <t>カク</t>
    </rPh>
    <rPh sb="4" eb="6">
      <t>スウチ</t>
    </rPh>
    <rPh sb="8" eb="10">
      <t>キキ</t>
    </rPh>
    <rPh sb="16" eb="18">
      <t>シケン</t>
    </rPh>
    <rPh sb="22" eb="24">
      <t>サギョウ</t>
    </rPh>
    <rPh sb="24" eb="26">
      <t>ニッシ</t>
    </rPh>
    <rPh sb="26" eb="27">
      <t>トウ</t>
    </rPh>
    <rPh sb="30" eb="32">
      <t>カクニン</t>
    </rPh>
    <rPh sb="35" eb="37">
      <t>スウチ</t>
    </rPh>
    <rPh sb="40" eb="42">
      <t>ヒツヨウ</t>
    </rPh>
    <phoneticPr fontId="16"/>
  </si>
  <si>
    <t>注１：導入する機器によって適宜、数式を修正してください。</t>
    <rPh sb="0" eb="1">
      <t>チュウ</t>
    </rPh>
    <rPh sb="3" eb="5">
      <t>ドウニュウ</t>
    </rPh>
    <rPh sb="7" eb="9">
      <t>キキ</t>
    </rPh>
    <rPh sb="13" eb="15">
      <t>テキギ</t>
    </rPh>
    <rPh sb="16" eb="18">
      <t>スウシキ</t>
    </rPh>
    <rPh sb="19" eb="21">
      <t>シュウセイ</t>
    </rPh>
    <phoneticPr fontId="9"/>
  </si>
  <si>
    <t>例：薪ストーブの導入により、いちご栽培における暖房機（設定温度５℃）の灯油使用量を94％削減（平成29年度岩手県農業研究センター）</t>
    <rPh sb="0" eb="1">
      <t>レイ</t>
    </rPh>
    <rPh sb="2" eb="3">
      <t>マキ</t>
    </rPh>
    <rPh sb="8" eb="10">
      <t>ドウニュウ</t>
    </rPh>
    <rPh sb="17" eb="19">
      <t>サイバイ</t>
    </rPh>
    <rPh sb="23" eb="26">
      <t>ダンボウキ</t>
    </rPh>
    <rPh sb="27" eb="29">
      <t>セッテイ</t>
    </rPh>
    <rPh sb="29" eb="31">
      <t>オンド</t>
    </rPh>
    <rPh sb="35" eb="37">
      <t>トウユ</t>
    </rPh>
    <rPh sb="37" eb="40">
      <t>シヨウリョウ</t>
    </rPh>
    <rPh sb="44" eb="46">
      <t>サクゲン</t>
    </rPh>
    <rPh sb="47" eb="49">
      <t>ヘイセイ</t>
    </rPh>
    <rPh sb="51" eb="53">
      <t>ネンド</t>
    </rPh>
    <rPh sb="53" eb="55">
      <t>イワテ</t>
    </rPh>
    <rPh sb="55" eb="56">
      <t>ケン</t>
    </rPh>
    <rPh sb="56" eb="58">
      <t>ノウギョウ</t>
    </rPh>
    <rPh sb="58" eb="60">
      <t>ケンキュウ</t>
    </rPh>
    <phoneticPr fontId="9"/>
  </si>
  <si>
    <t>％</t>
    <phoneticPr fontId="16"/>
  </si>
  <si>
    <t>L/10a</t>
  </si>
  <si>
    <t>現状灯油使用量</t>
    <rPh sb="0" eb="2">
      <t>ゲンジョウ</t>
    </rPh>
    <rPh sb="2" eb="4">
      <t>トウユ</t>
    </rPh>
    <rPh sb="4" eb="7">
      <t>シヨウリョウ</t>
    </rPh>
    <phoneticPr fontId="16"/>
  </si>
  <si>
    <t>÷</t>
    <phoneticPr fontId="16"/>
  </si>
  <si>
    <t>L/10a</t>
    <phoneticPr fontId="16"/>
  </si>
  <si>
    <t>目標灯油使用量</t>
    <rPh sb="0" eb="2">
      <t>モクヒョウ</t>
    </rPh>
    <rPh sb="2" eb="4">
      <t>トウユ</t>
    </rPh>
    <rPh sb="4" eb="7">
      <t>シヨウリョウ</t>
    </rPh>
    <phoneticPr fontId="16"/>
  </si>
  <si>
    <t>例</t>
    <rPh sb="0" eb="1">
      <t>レイ</t>
    </rPh>
    <phoneticPr fontId="9"/>
  </si>
  <si>
    <t>③成果目標（エ　エネルギー使用量の削減）</t>
    <rPh sb="1" eb="3">
      <t>セイカ</t>
    </rPh>
    <rPh sb="3" eb="5">
      <t>モクヒョウ</t>
    </rPh>
    <rPh sb="13" eb="16">
      <t>シヨウリョウ</t>
    </rPh>
    <rPh sb="17" eb="19">
      <t>サクゲン</t>
    </rPh>
    <phoneticPr fontId="16"/>
  </si>
  <si>
    <t>例：LED電照装置の導入により、年間の電気料金を現状の白熱電球よりも82％削減
　　（『キク電照栽培用光源選定・導入の手引き』2013年11月　農林水産省委託プロジェクト「国産　農産物の革新的低コスト実現プロジェクト」「光花きコンソーシアム」編）</t>
    <rPh sb="0" eb="1">
      <t>レイ</t>
    </rPh>
    <rPh sb="5" eb="7">
      <t>デンショウ</t>
    </rPh>
    <rPh sb="7" eb="9">
      <t>ソウチ</t>
    </rPh>
    <rPh sb="10" eb="12">
      <t>ドウニュウ</t>
    </rPh>
    <rPh sb="16" eb="18">
      <t>ネンカン</t>
    </rPh>
    <rPh sb="19" eb="21">
      <t>デンキ</t>
    </rPh>
    <rPh sb="21" eb="23">
      <t>リョウキン</t>
    </rPh>
    <rPh sb="24" eb="26">
      <t>ゲンジョウ</t>
    </rPh>
    <rPh sb="27" eb="29">
      <t>ハクネツ</t>
    </rPh>
    <rPh sb="29" eb="31">
      <t>デンキュウ</t>
    </rPh>
    <rPh sb="37" eb="39">
      <t>サクゲン</t>
    </rPh>
    <rPh sb="46" eb="48">
      <t>デンショウ</t>
    </rPh>
    <rPh sb="48" eb="50">
      <t>サイバイ</t>
    </rPh>
    <rPh sb="50" eb="51">
      <t>ヨウ</t>
    </rPh>
    <rPh sb="51" eb="53">
      <t>コウゲン</t>
    </rPh>
    <rPh sb="53" eb="55">
      <t>センテイ</t>
    </rPh>
    <rPh sb="56" eb="58">
      <t>ドウニュウ</t>
    </rPh>
    <rPh sb="59" eb="61">
      <t>テビ</t>
    </rPh>
    <rPh sb="67" eb="68">
      <t>ネン</t>
    </rPh>
    <rPh sb="70" eb="71">
      <t>ガツ</t>
    </rPh>
    <rPh sb="72" eb="74">
      <t>ノウリン</t>
    </rPh>
    <phoneticPr fontId="9"/>
  </si>
  <si>
    <t>円/10a・年</t>
    <rPh sb="0" eb="1">
      <t>エン</t>
    </rPh>
    <rPh sb="6" eb="7">
      <t>ネン</t>
    </rPh>
    <phoneticPr fontId="16"/>
  </si>
  <si>
    <t>現状電気料金</t>
    <rPh sb="0" eb="2">
      <t>ゲンジョウ</t>
    </rPh>
    <rPh sb="2" eb="4">
      <t>デンキ</t>
    </rPh>
    <rPh sb="4" eb="6">
      <t>リョウキン</t>
    </rPh>
    <phoneticPr fontId="16"/>
  </si>
  <si>
    <t>目標電気料金</t>
    <rPh sb="0" eb="2">
      <t>モクヒョウ</t>
    </rPh>
    <rPh sb="2" eb="4">
      <t>デンキ</t>
    </rPh>
    <rPh sb="4" eb="6">
      <t>リョウキン</t>
    </rPh>
    <phoneticPr fontId="16"/>
  </si>
  <si>
    <t>③成果目標（ウ　生産コストの削減）</t>
    <rPh sb="1" eb="3">
      <t>セイカ</t>
    </rPh>
    <rPh sb="3" eb="5">
      <t>モクヒョウ</t>
    </rPh>
    <rPh sb="8" eb="10">
      <t>セイサン</t>
    </rPh>
    <rPh sb="14" eb="16">
      <t>サクゲン</t>
    </rPh>
    <phoneticPr fontId="16"/>
  </si>
  <si>
    <t>例：自動かん水・施肥装置の導入により、ミニトマトのかん水・施肥作業が80％削減（R２年指導参考資料）</t>
    <rPh sb="0" eb="1">
      <t>レイ</t>
    </rPh>
    <rPh sb="2" eb="4">
      <t>ジドウ</t>
    </rPh>
    <rPh sb="6" eb="7">
      <t>スイ</t>
    </rPh>
    <rPh sb="8" eb="10">
      <t>セヒ</t>
    </rPh>
    <rPh sb="10" eb="12">
      <t>ソウチ</t>
    </rPh>
    <rPh sb="13" eb="15">
      <t>ドウニュウ</t>
    </rPh>
    <rPh sb="27" eb="28">
      <t>スイ</t>
    </rPh>
    <rPh sb="29" eb="31">
      <t>セヒ</t>
    </rPh>
    <rPh sb="31" eb="33">
      <t>サギョウ</t>
    </rPh>
    <rPh sb="37" eb="39">
      <t>サクゲン</t>
    </rPh>
    <rPh sb="42" eb="43">
      <t>ネン</t>
    </rPh>
    <rPh sb="43" eb="45">
      <t>シドウ</t>
    </rPh>
    <rPh sb="45" eb="47">
      <t>サンコウ</t>
    </rPh>
    <rPh sb="47" eb="49">
      <t>シリョウ</t>
    </rPh>
    <phoneticPr fontId="9"/>
  </si>
  <si>
    <t>時間/10a</t>
    <rPh sb="0" eb="2">
      <t>ジカン</t>
    </rPh>
    <phoneticPr fontId="16"/>
  </si>
  <si>
    <t>現状作業時間
（かん水・追肥作業）</t>
    <rPh sb="0" eb="2">
      <t>ゲンジョウ</t>
    </rPh>
    <rPh sb="2" eb="4">
      <t>サギョウ</t>
    </rPh>
    <rPh sb="4" eb="6">
      <t>ジカン</t>
    </rPh>
    <rPh sb="10" eb="11">
      <t>スイ</t>
    </rPh>
    <rPh sb="12" eb="14">
      <t>ツイヒ</t>
    </rPh>
    <rPh sb="14" eb="16">
      <t>サギョウ</t>
    </rPh>
    <phoneticPr fontId="16"/>
  </si>
  <si>
    <t>目標作業時間
（かん水・追肥作業）</t>
    <rPh sb="0" eb="2">
      <t>モクヒョウ</t>
    </rPh>
    <rPh sb="2" eb="4">
      <t>サギョウ</t>
    </rPh>
    <rPh sb="4" eb="6">
      <t>ジカン</t>
    </rPh>
    <rPh sb="10" eb="11">
      <t>スイ</t>
    </rPh>
    <rPh sb="12" eb="14">
      <t>ツイヒ</t>
    </rPh>
    <rPh sb="14" eb="16">
      <t>サギョウ</t>
    </rPh>
    <phoneticPr fontId="16"/>
  </si>
  <si>
    <t>③成果目標（イ　労働時間の削減）</t>
    <rPh sb="1" eb="3">
      <t>セイカ</t>
    </rPh>
    <rPh sb="3" eb="5">
      <t>モクヒョウ</t>
    </rPh>
    <rPh sb="8" eb="10">
      <t>ロウドウ</t>
    </rPh>
    <rPh sb="10" eb="12">
      <t>ジカン</t>
    </rPh>
    <rPh sb="13" eb="15">
      <t>サクゲン</t>
    </rPh>
    <phoneticPr fontId="16"/>
  </si>
  <si>
    <t>　　 ハウスを２棟(６a）増設し、出荷量が71％増加</t>
    <rPh sb="8" eb="9">
      <t>トウ</t>
    </rPh>
    <rPh sb="13" eb="15">
      <t>ゾウセツ</t>
    </rPh>
    <rPh sb="17" eb="20">
      <t>シュッカリョウ</t>
    </rPh>
    <rPh sb="24" eb="26">
      <t>ゾウカ</t>
    </rPh>
    <phoneticPr fontId="9"/>
  </si>
  <si>
    <t>例：自動かん水・施肥装置の導入により、ミニトマトの可販収量が６％増加（R２年指導参考資料）</t>
    <rPh sb="0" eb="1">
      <t>レイ</t>
    </rPh>
    <rPh sb="2" eb="4">
      <t>ジドウ</t>
    </rPh>
    <rPh sb="6" eb="7">
      <t>スイ</t>
    </rPh>
    <rPh sb="8" eb="10">
      <t>セヒ</t>
    </rPh>
    <rPh sb="10" eb="12">
      <t>ソウチ</t>
    </rPh>
    <rPh sb="13" eb="15">
      <t>ドウニュウ</t>
    </rPh>
    <rPh sb="25" eb="27">
      <t>カハン</t>
    </rPh>
    <rPh sb="27" eb="29">
      <t>シュウリョウ</t>
    </rPh>
    <rPh sb="32" eb="34">
      <t>ゾウカ</t>
    </rPh>
    <rPh sb="37" eb="38">
      <t>ネン</t>
    </rPh>
    <rPh sb="38" eb="40">
      <t>シドウ</t>
    </rPh>
    <rPh sb="40" eb="42">
      <t>サンコウ</t>
    </rPh>
    <rPh sb="42" eb="44">
      <t>シリョウ</t>
    </rPh>
    <phoneticPr fontId="9"/>
  </si>
  <si>
    <t>÷</t>
    <phoneticPr fontId="9"/>
  </si>
  <si>
    <t>t　・・・②</t>
    <phoneticPr fontId="16"/>
  </si>
  <si>
    <t>目標経営面積
（令和７年度）</t>
    <rPh sb="0" eb="2">
      <t>モクヒョウ</t>
    </rPh>
    <rPh sb="2" eb="4">
      <t>ケイエイ</t>
    </rPh>
    <rPh sb="4" eb="6">
      <t>メンセキ</t>
    </rPh>
    <rPh sb="8" eb="10">
      <t>レイワ</t>
    </rPh>
    <rPh sb="11" eb="13">
      <t>ネンド</t>
    </rPh>
    <phoneticPr fontId="9"/>
  </si>
  <si>
    <t>t/a</t>
    <phoneticPr fontId="16"/>
  </si>
  <si>
    <t>目標出荷単収</t>
    <rPh sb="0" eb="2">
      <t>モクヒョウ</t>
    </rPh>
    <rPh sb="2" eb="4">
      <t>シュッカ</t>
    </rPh>
    <rPh sb="4" eb="6">
      <t>タンシュウ</t>
    </rPh>
    <phoneticPr fontId="9"/>
  </si>
  <si>
    <t>t　・・・①</t>
    <phoneticPr fontId="16"/>
  </si>
  <si>
    <t>a</t>
    <phoneticPr fontId="16"/>
  </si>
  <si>
    <t>現状面積
（令和４年度）</t>
    <rPh sb="0" eb="2">
      <t>ゲンジョウ</t>
    </rPh>
    <rPh sb="2" eb="4">
      <t>メンセキ</t>
    </rPh>
    <rPh sb="6" eb="8">
      <t>レイワ</t>
    </rPh>
    <rPh sb="9" eb="11">
      <t>ネンド</t>
    </rPh>
    <phoneticPr fontId="9"/>
  </si>
  <si>
    <t>現状出荷単収</t>
    <rPh sb="0" eb="2">
      <t>ゲンジョウ</t>
    </rPh>
    <rPh sb="2" eb="4">
      <t>シュッカ</t>
    </rPh>
    <rPh sb="4" eb="6">
      <t>タンシュウ</t>
    </rPh>
    <phoneticPr fontId="16"/>
  </si>
  <si>
    <t>③成果目標（ア　出荷量又はA品出荷量の増加）</t>
    <rPh sb="1" eb="3">
      <t>セイカ</t>
    </rPh>
    <rPh sb="3" eb="5">
      <t>モクヒョウ</t>
    </rPh>
    <rPh sb="8" eb="11">
      <t>シュッカリョウ</t>
    </rPh>
    <rPh sb="11" eb="12">
      <t>マタ</t>
    </rPh>
    <rPh sb="14" eb="15">
      <t>ヒン</t>
    </rPh>
    <rPh sb="15" eb="18">
      <t>シュッカリョウ</t>
    </rPh>
    <rPh sb="19" eb="21">
      <t>ゾウカ</t>
    </rPh>
    <phoneticPr fontId="16"/>
  </si>
  <si>
    <t>以下の③成果目標ア～エの中から１つ選択して設定</t>
    <rPh sb="0" eb="2">
      <t>イカ</t>
    </rPh>
    <rPh sb="4" eb="6">
      <t>セイカ</t>
    </rPh>
    <rPh sb="6" eb="8">
      <t>モクヒョウ</t>
    </rPh>
    <rPh sb="12" eb="13">
      <t>ナカ</t>
    </rPh>
    <rPh sb="17" eb="19">
      <t>センタク</t>
    </rPh>
    <rPh sb="21" eb="23">
      <t>セッテイ</t>
    </rPh>
    <phoneticPr fontId="9"/>
  </si>
  <si>
    <t>2,250m（うね長45m×５うね×２本/うね×５棟）</t>
    <phoneticPr fontId="9"/>
  </si>
  <si>
    <t>　　　　かん水チューブの長さ</t>
    <rPh sb="6" eb="7">
      <t>スイ</t>
    </rPh>
    <rPh sb="12" eb="13">
      <t>ナガ</t>
    </rPh>
    <phoneticPr fontId="9"/>
  </si>
  <si>
    <t>　　かん水チューブ長</t>
    <rPh sb="4" eb="5">
      <t>スイ</t>
    </rPh>
    <rPh sb="9" eb="10">
      <t>チョウ</t>
    </rPh>
    <phoneticPr fontId="9"/>
  </si>
  <si>
    <t>　　　　必要となる吐出量が82.5リットル/分であり、対応可能な実吐出量の能力を有するJF1100を選定した。</t>
    <rPh sb="4" eb="6">
      <t>ヒツヨウ</t>
    </rPh>
    <rPh sb="9" eb="11">
      <t>トシュツ</t>
    </rPh>
    <rPh sb="11" eb="12">
      <t>リョウ</t>
    </rPh>
    <rPh sb="22" eb="23">
      <t>フン</t>
    </rPh>
    <rPh sb="27" eb="29">
      <t>タイオウ</t>
    </rPh>
    <rPh sb="29" eb="31">
      <t>カノウ</t>
    </rPh>
    <rPh sb="32" eb="33">
      <t>ジツ</t>
    </rPh>
    <rPh sb="33" eb="35">
      <t>トシュツ</t>
    </rPh>
    <rPh sb="35" eb="36">
      <t>リョウ</t>
    </rPh>
    <rPh sb="37" eb="39">
      <t>ノウリョク</t>
    </rPh>
    <rPh sb="40" eb="41">
      <t>ユウ</t>
    </rPh>
    <rPh sb="50" eb="52">
      <t>センテイ</t>
    </rPh>
    <phoneticPr fontId="9"/>
  </si>
  <si>
    <t>96リットル/分（カタログ値）</t>
    <rPh sb="7" eb="8">
      <t>フン</t>
    </rPh>
    <rPh sb="13" eb="14">
      <t>チ</t>
    </rPh>
    <phoneticPr fontId="9"/>
  </si>
  <si>
    <t>　　　　「JF1100」の実吐出量</t>
    <rPh sb="13" eb="14">
      <t>ジツ</t>
    </rPh>
    <rPh sb="14" eb="16">
      <t>トシュツ</t>
    </rPh>
    <rPh sb="16" eb="17">
      <t>リョウ</t>
    </rPh>
    <phoneticPr fontId="9"/>
  </si>
  <si>
    <t>82.5リットル/分（＝1.1×1/60分×4,500穴）</t>
    <rPh sb="9" eb="10">
      <t>フン</t>
    </rPh>
    <rPh sb="20" eb="21">
      <t>フン</t>
    </rPh>
    <rPh sb="27" eb="28">
      <t>ケツ</t>
    </rPh>
    <phoneticPr fontId="9"/>
  </si>
  <si>
    <t>　　　　必要となる吐出量</t>
    <rPh sb="4" eb="6">
      <t>ヒツヨウ</t>
    </rPh>
    <rPh sb="9" eb="11">
      <t>トシュツ</t>
    </rPh>
    <rPh sb="11" eb="12">
      <t>リョウ</t>
    </rPh>
    <phoneticPr fontId="9"/>
  </si>
  <si>
    <t>4,500穴（＝450m/0.1m）</t>
    <rPh sb="5" eb="6">
      <t>ケツ</t>
    </rPh>
    <phoneticPr fontId="9"/>
  </si>
  <si>
    <t>　　　　チューブの穴の数</t>
    <rPh sb="9" eb="10">
      <t>アナ</t>
    </rPh>
    <rPh sb="11" eb="12">
      <t>カズ</t>
    </rPh>
    <phoneticPr fontId="9"/>
  </si>
  <si>
    <t>450ｍ</t>
    <phoneticPr fontId="9"/>
  </si>
  <si>
    <t>　　　　チューブの長さ</t>
    <rPh sb="9" eb="10">
      <t>ナガ</t>
    </rPh>
    <phoneticPr fontId="9"/>
  </si>
  <si>
    <t>0.1ｍ</t>
    <phoneticPr fontId="9"/>
  </si>
  <si>
    <t>　　　　チューブ穴の間隔</t>
    <rPh sb="8" eb="9">
      <t>アナ</t>
    </rPh>
    <rPh sb="10" eb="12">
      <t>カンカク</t>
    </rPh>
    <phoneticPr fontId="9"/>
  </si>
  <si>
    <t>1.1リットル/１穴・時間</t>
    <phoneticPr fontId="9"/>
  </si>
  <si>
    <t>　　　　かん水チューブ</t>
    <rPh sb="6" eb="7">
      <t>スイ</t>
    </rPh>
    <phoneticPr fontId="9"/>
  </si>
  <si>
    <t>用途：各ハウスへのかん水</t>
    <rPh sb="0" eb="2">
      <t>ヨウト</t>
    </rPh>
    <rPh sb="3" eb="4">
      <t>カク</t>
    </rPh>
    <rPh sb="11" eb="12">
      <t>スイ</t>
    </rPh>
    <phoneticPr fontId="9"/>
  </si>
  <si>
    <r>
      <t>「JF１１００」（吐出口径32mm、吐出量</t>
    </r>
    <r>
      <rPr>
        <sz val="16"/>
        <rFont val="ＭＳ Ｐゴシック"/>
        <family val="3"/>
        <charset val="128"/>
        <scheme val="minor"/>
      </rPr>
      <t>120リ</t>
    </r>
    <r>
      <rPr>
        <sz val="16"/>
        <color theme="1"/>
        <rFont val="ＭＳ Ｐゴシック"/>
        <family val="3"/>
        <charset val="128"/>
        <scheme val="minor"/>
      </rPr>
      <t>ットル/分）</t>
    </r>
    <rPh sb="9" eb="11">
      <t>トシュツ</t>
    </rPh>
    <rPh sb="11" eb="13">
      <t>コウケイ</t>
    </rPh>
    <rPh sb="18" eb="20">
      <t>トシュツ</t>
    </rPh>
    <rPh sb="20" eb="21">
      <t>リョウ</t>
    </rPh>
    <rPh sb="29" eb="30">
      <t>フン</t>
    </rPh>
    <phoneticPr fontId="9"/>
  </si>
  <si>
    <t>例：井戸用ポンプ能力等</t>
    <rPh sb="0" eb="1">
      <t>レイ</t>
    </rPh>
    <rPh sb="2" eb="4">
      <t>イド</t>
    </rPh>
    <rPh sb="4" eb="5">
      <t>ヨウ</t>
    </rPh>
    <rPh sb="8" eb="10">
      <t>ノウリョク</t>
    </rPh>
    <rPh sb="10" eb="11">
      <t>トウ</t>
    </rPh>
    <phoneticPr fontId="9"/>
  </si>
  <si>
    <t>②導入機器の規模決定の根拠</t>
    <rPh sb="1" eb="3">
      <t>ドウニュウ</t>
    </rPh>
    <rPh sb="3" eb="5">
      <t>キキ</t>
    </rPh>
    <rPh sb="6" eb="8">
      <t>キボ</t>
    </rPh>
    <rPh sb="8" eb="10">
      <t>ケッテイ</t>
    </rPh>
    <rPh sb="11" eb="13">
      <t>コンキョ</t>
    </rPh>
    <phoneticPr fontId="16"/>
  </si>
  <si>
    <t>例：日射比例式かん水システム（「商品名」）の制御盤は８系統（最低ランクで８系統）制御可能であり、ハウス１棟ごとに制御しても利用面積16a（7.2m×45m×５棟）分の
　　対応が可能である。</t>
    <rPh sb="0" eb="1">
      <t>レイ</t>
    </rPh>
    <rPh sb="2" eb="4">
      <t>ニッシャ</t>
    </rPh>
    <rPh sb="4" eb="7">
      <t>ヒレイシキ</t>
    </rPh>
    <rPh sb="9" eb="10">
      <t>スイ</t>
    </rPh>
    <rPh sb="16" eb="19">
      <t>ショウヒンメイ</t>
    </rPh>
    <rPh sb="22" eb="25">
      <t>セイギョバン</t>
    </rPh>
    <rPh sb="27" eb="29">
      <t>ケイトウ</t>
    </rPh>
    <rPh sb="30" eb="32">
      <t>サイテイ</t>
    </rPh>
    <rPh sb="37" eb="39">
      <t>ケイトウ</t>
    </rPh>
    <rPh sb="40" eb="42">
      <t>セイギョ</t>
    </rPh>
    <rPh sb="42" eb="44">
      <t>カノウ</t>
    </rPh>
    <rPh sb="52" eb="53">
      <t>トウ</t>
    </rPh>
    <rPh sb="56" eb="58">
      <t>セイギョ</t>
    </rPh>
    <rPh sb="61" eb="63">
      <t>リヨウ</t>
    </rPh>
    <rPh sb="63" eb="65">
      <t>メンセキ</t>
    </rPh>
    <rPh sb="79" eb="80">
      <t>トウ</t>
    </rPh>
    <rPh sb="81" eb="82">
      <t>ブン</t>
    </rPh>
    <rPh sb="86" eb="88">
      <t>タイオウ</t>
    </rPh>
    <rPh sb="89" eb="91">
      <t>カノウ</t>
    </rPh>
    <phoneticPr fontId="16"/>
  </si>
  <si>
    <t>①導入機器の利用面積</t>
    <rPh sb="1" eb="3">
      <t>ドウニュウ</t>
    </rPh>
    <rPh sb="3" eb="5">
      <t>キキ</t>
    </rPh>
    <rPh sb="6" eb="8">
      <t>リヨウ</t>
    </rPh>
    <rPh sb="8" eb="10">
      <t>メンセキ</t>
    </rPh>
    <phoneticPr fontId="16"/>
  </si>
  <si>
    <t>　（経営面積に対して過剰な能力の機器については、補助事業の対象とすることができませんので、要望する機器の規模の見直し等をご検討ください。）</t>
    <rPh sb="2" eb="4">
      <t>ケイエイ</t>
    </rPh>
    <rPh sb="4" eb="6">
      <t>メンセキ</t>
    </rPh>
    <rPh sb="7" eb="8">
      <t>タイ</t>
    </rPh>
    <rPh sb="10" eb="12">
      <t>カジョウ</t>
    </rPh>
    <rPh sb="13" eb="15">
      <t>ノウリョク</t>
    </rPh>
    <rPh sb="16" eb="18">
      <t>キキ</t>
    </rPh>
    <rPh sb="24" eb="26">
      <t>ホジョ</t>
    </rPh>
    <rPh sb="26" eb="28">
      <t>ジギョウ</t>
    </rPh>
    <rPh sb="29" eb="31">
      <t>タイショウ</t>
    </rPh>
    <rPh sb="45" eb="47">
      <t>ヨウボウ</t>
    </rPh>
    <rPh sb="49" eb="51">
      <t>キキ</t>
    </rPh>
    <rPh sb="52" eb="54">
      <t>キボ</t>
    </rPh>
    <rPh sb="55" eb="57">
      <t>ミナオ</t>
    </rPh>
    <rPh sb="58" eb="59">
      <t>トウ</t>
    </rPh>
    <rPh sb="61" eb="63">
      <t>ケントウ</t>
    </rPh>
    <phoneticPr fontId="16"/>
  </si>
  <si>
    <t>　「目標経営面積（＝令和７年度の計画面積）」に対して、要望する機器が適した規模、能力であることの確認が必要です。</t>
    <rPh sb="2" eb="4">
      <t>モクヒョウ</t>
    </rPh>
    <rPh sb="4" eb="6">
      <t>ケイエイ</t>
    </rPh>
    <rPh sb="6" eb="8">
      <t>メンセキ</t>
    </rPh>
    <rPh sb="10" eb="12">
      <t>レイワ</t>
    </rPh>
    <rPh sb="13" eb="15">
      <t>ネンド</t>
    </rPh>
    <rPh sb="16" eb="18">
      <t>ケイカク</t>
    </rPh>
    <rPh sb="18" eb="20">
      <t>メンセキ</t>
    </rPh>
    <rPh sb="23" eb="24">
      <t>タイ</t>
    </rPh>
    <rPh sb="27" eb="29">
      <t>ヨウボウ</t>
    </rPh>
    <rPh sb="31" eb="33">
      <t>キキ</t>
    </rPh>
    <rPh sb="34" eb="35">
      <t>テキ</t>
    </rPh>
    <rPh sb="37" eb="39">
      <t>キボ</t>
    </rPh>
    <rPh sb="40" eb="42">
      <t>ノウリョク</t>
    </rPh>
    <rPh sb="48" eb="50">
      <t>カクニン</t>
    </rPh>
    <rPh sb="51" eb="53">
      <t>ヒツヨウ</t>
    </rPh>
    <phoneticPr fontId="16"/>
  </si>
  <si>
    <t>　規模決定根拠資料とは、要望する機器の規模（＝能力）をどのように決定したのかを説明する資料のことです。</t>
    <rPh sb="1" eb="3">
      <t>キボ</t>
    </rPh>
    <rPh sb="3" eb="5">
      <t>ケッテイ</t>
    </rPh>
    <rPh sb="5" eb="7">
      <t>コンキョ</t>
    </rPh>
    <rPh sb="7" eb="9">
      <t>シリョウ</t>
    </rPh>
    <rPh sb="12" eb="14">
      <t>ヨウボウ</t>
    </rPh>
    <rPh sb="16" eb="18">
      <t>キキ</t>
    </rPh>
    <rPh sb="19" eb="21">
      <t>キボ</t>
    </rPh>
    <rPh sb="23" eb="25">
      <t>ノウリョク</t>
    </rPh>
    <rPh sb="32" eb="34">
      <t>ケッテイ</t>
    </rPh>
    <rPh sb="39" eb="41">
      <t>セツメイ</t>
    </rPh>
    <rPh sb="43" eb="45">
      <t>シリョウ</t>
    </rPh>
    <phoneticPr fontId="16"/>
  </si>
  <si>
    <r>
      <rPr>
        <b/>
        <sz val="28"/>
        <color theme="1"/>
        <rFont val="ＭＳ Ｐゴシック"/>
        <family val="3"/>
        <charset val="128"/>
        <scheme val="minor"/>
      </rPr>
      <t xml:space="preserve">　　　 </t>
    </r>
    <r>
      <rPr>
        <b/>
        <sz val="24"/>
        <color theme="1"/>
        <rFont val="ＭＳ Ｐゴシック"/>
        <family val="3"/>
        <charset val="128"/>
        <scheme val="minor"/>
      </rPr>
      <t xml:space="preserve">【参考様式】添付資料のうち「環境制御技術・省エネ低コスト機器等の規模決定根拠資料」について
</t>
    </r>
    <r>
      <rPr>
        <b/>
        <sz val="18"/>
        <color theme="1"/>
        <rFont val="ＭＳ Ｐゴシック"/>
        <family val="3"/>
        <charset val="128"/>
        <scheme val="minor"/>
      </rPr>
      <t>　　　　　　　　 （※本資料は、「令和５年度農林水産関連物価高騰等対策事業」にのみ用いるものです。
　　　　　　　　　　  また、導入する機器によっては、本様式の計算方法は適さない場合がありますので、その場合は別途聞き取り等により
　　　　　　　　　  　判断いたします。）　　</t>
    </r>
    <rPh sb="5" eb="7">
      <t>サンコウ</t>
    </rPh>
    <rPh sb="7" eb="9">
      <t>ヨウシキ</t>
    </rPh>
    <rPh sb="10" eb="12">
      <t>テンプ</t>
    </rPh>
    <rPh sb="12" eb="14">
      <t>シリョウ</t>
    </rPh>
    <rPh sb="18" eb="20">
      <t>カンキョウ</t>
    </rPh>
    <rPh sb="20" eb="22">
      <t>セイギョ</t>
    </rPh>
    <rPh sb="22" eb="24">
      <t>ギジュツ</t>
    </rPh>
    <rPh sb="25" eb="26">
      <t>ショウ</t>
    </rPh>
    <rPh sb="28" eb="29">
      <t>テイ</t>
    </rPh>
    <rPh sb="32" eb="34">
      <t>キキ</t>
    </rPh>
    <rPh sb="34" eb="35">
      <t>トウ</t>
    </rPh>
    <rPh sb="36" eb="38">
      <t>キボ</t>
    </rPh>
    <rPh sb="38" eb="40">
      <t>ケッテイ</t>
    </rPh>
    <rPh sb="40" eb="42">
      <t>コンキョ</t>
    </rPh>
    <rPh sb="42" eb="44">
      <t>シリョウ</t>
    </rPh>
    <rPh sb="62" eb="63">
      <t>ホン</t>
    </rPh>
    <rPh sb="63" eb="65">
      <t>シリョウ</t>
    </rPh>
    <rPh sb="68" eb="70">
      <t>レイワ</t>
    </rPh>
    <rPh sb="71" eb="73">
      <t>ネンド</t>
    </rPh>
    <rPh sb="73" eb="75">
      <t>ノウリン</t>
    </rPh>
    <rPh sb="75" eb="77">
      <t>スイサン</t>
    </rPh>
    <rPh sb="77" eb="79">
      <t>カンレン</t>
    </rPh>
    <rPh sb="79" eb="81">
      <t>ブッカ</t>
    </rPh>
    <rPh sb="81" eb="83">
      <t>コウトウ</t>
    </rPh>
    <rPh sb="83" eb="84">
      <t>トウ</t>
    </rPh>
    <rPh sb="84" eb="86">
      <t>タイサク</t>
    </rPh>
    <rPh sb="86" eb="88">
      <t>ジギョウ</t>
    </rPh>
    <rPh sb="92" eb="93">
      <t>モチ</t>
    </rPh>
    <rPh sb="120" eb="122">
      <t>キキ</t>
    </rPh>
    <phoneticPr fontId="16"/>
  </si>
  <si>
    <t>注：①、②の計算方法については、別途聞き取り等により計算過程を確認させていただく場合があります。</t>
    <rPh sb="0" eb="1">
      <t>チュウ</t>
    </rPh>
    <rPh sb="6" eb="8">
      <t>ケイサン</t>
    </rPh>
    <rPh sb="8" eb="10">
      <t>ホウホウ</t>
    </rPh>
    <rPh sb="16" eb="18">
      <t>ベット</t>
    </rPh>
    <rPh sb="18" eb="19">
      <t>キ</t>
    </rPh>
    <rPh sb="20" eb="21">
      <t>ト</t>
    </rPh>
    <rPh sb="22" eb="23">
      <t>トウ</t>
    </rPh>
    <rPh sb="26" eb="28">
      <t>ケイサン</t>
    </rPh>
    <rPh sb="28" eb="30">
      <t>カテイ</t>
    </rPh>
    <rPh sb="31" eb="33">
      <t>カクニン</t>
    </rPh>
    <rPh sb="40" eb="42">
      <t>バアイ</t>
    </rPh>
    <phoneticPr fontId="16"/>
  </si>
  <si>
    <t>④妥当性の判定（②≧③であれば、適正規模であると判定）</t>
    <rPh sb="1" eb="4">
      <t>ダトウセイ</t>
    </rPh>
    <rPh sb="5" eb="7">
      <t>ハンテイ</t>
    </rPh>
    <rPh sb="16" eb="18">
      <t>テキセイ</t>
    </rPh>
    <rPh sb="18" eb="20">
      <t>キボ</t>
    </rPh>
    <rPh sb="24" eb="26">
      <t>ハンテイ</t>
    </rPh>
    <phoneticPr fontId="16"/>
  </si>
  <si>
    <r>
      <t>t　・・・</t>
    </r>
    <r>
      <rPr>
        <b/>
        <sz val="16"/>
        <color theme="1"/>
        <rFont val="ＭＳ Ｐゴシック"/>
        <family val="3"/>
        <charset val="128"/>
        <scheme val="minor"/>
      </rPr>
      <t>③</t>
    </r>
    <phoneticPr fontId="16"/>
  </si>
  <si>
    <t>t/a</t>
  </si>
  <si>
    <t>③目標出荷数量</t>
    <rPh sb="1" eb="3">
      <t>モクヒョウ</t>
    </rPh>
    <rPh sb="3" eb="5">
      <t>シュッカ</t>
    </rPh>
    <rPh sb="5" eb="7">
      <t>スウリョウ</t>
    </rPh>
    <phoneticPr fontId="16"/>
  </si>
  <si>
    <r>
      <t>ｔ・・・</t>
    </r>
    <r>
      <rPr>
        <b/>
        <sz val="16"/>
        <color theme="1"/>
        <rFont val="ＭＳ Ｐゴシック"/>
        <family val="3"/>
        <charset val="128"/>
        <scheme val="minor"/>
      </rPr>
      <t>②</t>
    </r>
    <phoneticPr fontId="16"/>
  </si>
  <si>
    <t>②出荷可能数量</t>
    <rPh sb="1" eb="3">
      <t>シュッカ</t>
    </rPh>
    <rPh sb="3" eb="5">
      <t>カノウ</t>
    </rPh>
    <rPh sb="5" eb="7">
      <t>スウリョウ</t>
    </rPh>
    <phoneticPr fontId="16"/>
  </si>
  <si>
    <t>※新規就農の場合、現状の出荷単収は地域の農協等の平均単収とする。</t>
    <rPh sb="1" eb="3">
      <t>シンキ</t>
    </rPh>
    <rPh sb="3" eb="5">
      <t>シュウノウ</t>
    </rPh>
    <rPh sb="6" eb="8">
      <t>バアイ</t>
    </rPh>
    <rPh sb="9" eb="11">
      <t>ゲンジョウ</t>
    </rPh>
    <rPh sb="12" eb="14">
      <t>シュッカ</t>
    </rPh>
    <rPh sb="14" eb="16">
      <t>タンシュウ</t>
    </rPh>
    <rPh sb="17" eb="19">
      <t>チイキ</t>
    </rPh>
    <rPh sb="20" eb="22">
      <t>ノウキョウ</t>
    </rPh>
    <rPh sb="22" eb="23">
      <t>トウ</t>
    </rPh>
    <rPh sb="24" eb="26">
      <t>ヘイキン</t>
    </rPh>
    <rPh sb="26" eb="28">
      <t>タンシュウ</t>
    </rPh>
    <phoneticPr fontId="9"/>
  </si>
  <si>
    <t>※現状出荷量は、原則、令和４年産とするが、令和４年８月の大雨の影響等で出荷量が例年より著しく低い場合は令和４年産を除く直近３か年の平均出荷量とする。</t>
    <rPh sb="1" eb="3">
      <t>ゲンジョウ</t>
    </rPh>
    <rPh sb="3" eb="6">
      <t>シュッカリョウ</t>
    </rPh>
    <rPh sb="8" eb="10">
      <t>ゲンソク</t>
    </rPh>
    <rPh sb="11" eb="13">
      <t>レイワ</t>
    </rPh>
    <rPh sb="14" eb="15">
      <t>ネン</t>
    </rPh>
    <rPh sb="15" eb="16">
      <t>サン</t>
    </rPh>
    <rPh sb="21" eb="23">
      <t>レイワ</t>
    </rPh>
    <rPh sb="24" eb="25">
      <t>ネン</t>
    </rPh>
    <rPh sb="26" eb="27">
      <t>ガツ</t>
    </rPh>
    <rPh sb="28" eb="30">
      <t>オオアメ</t>
    </rPh>
    <rPh sb="31" eb="33">
      <t>エイキョウ</t>
    </rPh>
    <rPh sb="33" eb="34">
      <t>トウ</t>
    </rPh>
    <rPh sb="35" eb="38">
      <t>シュッカリョウ</t>
    </rPh>
    <rPh sb="39" eb="41">
      <t>レイネン</t>
    </rPh>
    <rPh sb="43" eb="44">
      <t>イチジル</t>
    </rPh>
    <rPh sb="46" eb="47">
      <t>ヒク</t>
    </rPh>
    <rPh sb="48" eb="50">
      <t>バアイ</t>
    </rPh>
    <rPh sb="51" eb="53">
      <t>レイワ</t>
    </rPh>
    <rPh sb="54" eb="55">
      <t>ネン</t>
    </rPh>
    <rPh sb="55" eb="56">
      <t>サン</t>
    </rPh>
    <rPh sb="57" eb="58">
      <t>ノゾ</t>
    </rPh>
    <rPh sb="59" eb="61">
      <t>チョッキン</t>
    </rPh>
    <rPh sb="63" eb="64">
      <t>ネン</t>
    </rPh>
    <rPh sb="65" eb="67">
      <t>ヘイキン</t>
    </rPh>
    <rPh sb="67" eb="70">
      <t>シュッカリョウ</t>
    </rPh>
    <phoneticPr fontId="9"/>
  </si>
  <si>
    <r>
      <t>t/a・・・</t>
    </r>
    <r>
      <rPr>
        <b/>
        <sz val="16"/>
        <color theme="1"/>
        <rFont val="ＭＳ Ｐゴシック"/>
        <family val="3"/>
        <charset val="128"/>
        <scheme val="minor"/>
      </rPr>
      <t>①</t>
    </r>
    <phoneticPr fontId="16"/>
  </si>
  <si>
    <t>ａ</t>
    <phoneticPr fontId="16"/>
  </si>
  <si>
    <t>ｔ</t>
    <phoneticPr fontId="16"/>
  </si>
  <si>
    <t>現状出荷量
（令和４年度）</t>
    <rPh sb="0" eb="2">
      <t>ゲンジョウ</t>
    </rPh>
    <rPh sb="2" eb="4">
      <t>シュッカ</t>
    </rPh>
    <rPh sb="4" eb="5">
      <t>リョウ</t>
    </rPh>
    <rPh sb="7" eb="9">
      <t>レイワ</t>
    </rPh>
    <rPh sb="10" eb="12">
      <t>ネンド</t>
    </rPh>
    <phoneticPr fontId="9"/>
  </si>
  <si>
    <t>①現状出荷単収</t>
    <rPh sb="1" eb="3">
      <t>ゲンジョウ</t>
    </rPh>
    <rPh sb="3" eb="5">
      <t>シュッカ</t>
    </rPh>
    <rPh sb="5" eb="7">
      <t>タンシュウ</t>
    </rPh>
    <phoneticPr fontId="16"/>
  </si>
  <si>
    <t>　（「目標出荷量」が「出荷可能数量」を上回っていると、経営面積に対して過大な目標であり、補助事業の対象とすることができませんので、目標出荷量の見
    直し等を御検討ください。）</t>
    <rPh sb="3" eb="5">
      <t>モクヒョウ</t>
    </rPh>
    <rPh sb="5" eb="8">
      <t>シュッカリョウ</t>
    </rPh>
    <rPh sb="11" eb="13">
      <t>シュッカ</t>
    </rPh>
    <rPh sb="13" eb="15">
      <t>カノウ</t>
    </rPh>
    <rPh sb="15" eb="17">
      <t>スウリョウ</t>
    </rPh>
    <rPh sb="19" eb="21">
      <t>ウワマワ</t>
    </rPh>
    <rPh sb="27" eb="29">
      <t>ケイエイ</t>
    </rPh>
    <rPh sb="29" eb="31">
      <t>メンセキ</t>
    </rPh>
    <rPh sb="32" eb="33">
      <t>タイ</t>
    </rPh>
    <rPh sb="35" eb="37">
      <t>カダイ</t>
    </rPh>
    <rPh sb="38" eb="40">
      <t>モクヒョウ</t>
    </rPh>
    <rPh sb="44" eb="46">
      <t>ホジョ</t>
    </rPh>
    <rPh sb="46" eb="48">
      <t>ジギョウ</t>
    </rPh>
    <rPh sb="49" eb="51">
      <t>タイショウ</t>
    </rPh>
    <rPh sb="65" eb="67">
      <t>モクヒョウ</t>
    </rPh>
    <rPh sb="67" eb="70">
      <t>シュッカリョウ</t>
    </rPh>
    <rPh sb="71" eb="72">
      <t>ミ</t>
    </rPh>
    <rPh sb="77" eb="78">
      <t>ナオ</t>
    </rPh>
    <rPh sb="79" eb="80">
      <t>トウ</t>
    </rPh>
    <rPh sb="81" eb="82">
      <t>ゴ</t>
    </rPh>
    <rPh sb="82" eb="84">
      <t>ケントウ</t>
    </rPh>
    <phoneticPr fontId="16"/>
  </si>
  <si>
    <t>　「目標経営面積（＝令和７年度の計画面積）」における「目標出荷量」が、以下のようにパイプハウスの規模と出荷実績等から算出した「出荷可能数量」以下となっていることが確認できれば、経営面積に対して適正な「目標出荷数量」（＝適正な規模）であると言えます。</t>
    <rPh sb="2" eb="4">
      <t>モクヒョウ</t>
    </rPh>
    <rPh sb="4" eb="6">
      <t>ケイエイ</t>
    </rPh>
    <rPh sb="6" eb="8">
      <t>メンセキ</t>
    </rPh>
    <rPh sb="10" eb="12">
      <t>レイワ</t>
    </rPh>
    <rPh sb="13" eb="15">
      <t>ネンド</t>
    </rPh>
    <rPh sb="16" eb="18">
      <t>ケイカク</t>
    </rPh>
    <rPh sb="18" eb="20">
      <t>メンセキ</t>
    </rPh>
    <rPh sb="27" eb="29">
      <t>モクヒョウ</t>
    </rPh>
    <rPh sb="29" eb="32">
      <t>シュッカリョウ</t>
    </rPh>
    <rPh sb="35" eb="37">
      <t>イカ</t>
    </rPh>
    <rPh sb="48" eb="50">
      <t>キボ</t>
    </rPh>
    <rPh sb="51" eb="53">
      <t>シュッカ</t>
    </rPh>
    <rPh sb="53" eb="55">
      <t>ジッセキ</t>
    </rPh>
    <rPh sb="55" eb="56">
      <t>トウ</t>
    </rPh>
    <rPh sb="58" eb="60">
      <t>サンシュツ</t>
    </rPh>
    <rPh sb="63" eb="65">
      <t>シュッカ</t>
    </rPh>
    <rPh sb="65" eb="67">
      <t>カノウ</t>
    </rPh>
    <rPh sb="67" eb="69">
      <t>スウリョウ</t>
    </rPh>
    <rPh sb="70" eb="72">
      <t>イカ</t>
    </rPh>
    <rPh sb="81" eb="83">
      <t>カクニン</t>
    </rPh>
    <rPh sb="88" eb="90">
      <t>ケイエイ</t>
    </rPh>
    <rPh sb="90" eb="92">
      <t>メンセキ</t>
    </rPh>
    <rPh sb="93" eb="94">
      <t>タイ</t>
    </rPh>
    <rPh sb="96" eb="98">
      <t>テキセイ</t>
    </rPh>
    <rPh sb="100" eb="102">
      <t>モクヒョウ</t>
    </rPh>
    <rPh sb="109" eb="111">
      <t>テキセイ</t>
    </rPh>
    <rPh sb="112" eb="114">
      <t>キボ</t>
    </rPh>
    <rPh sb="119" eb="120">
      <t>イ</t>
    </rPh>
    <phoneticPr fontId="16"/>
  </si>
  <si>
    <t>　規模決定根拠資料とは、要望するパイプハウスの規模（＝面積）をどのように決定したのかを説明する資料のことです。</t>
    <rPh sb="1" eb="3">
      <t>キボ</t>
    </rPh>
    <rPh sb="3" eb="5">
      <t>ケッテイ</t>
    </rPh>
    <rPh sb="5" eb="7">
      <t>コンキョ</t>
    </rPh>
    <rPh sb="7" eb="9">
      <t>シリョウ</t>
    </rPh>
    <rPh sb="12" eb="14">
      <t>ヨウボウ</t>
    </rPh>
    <rPh sb="23" eb="25">
      <t>キボ</t>
    </rPh>
    <rPh sb="27" eb="29">
      <t>メンセキ</t>
    </rPh>
    <rPh sb="36" eb="38">
      <t>ケッテイ</t>
    </rPh>
    <rPh sb="43" eb="45">
      <t>セツメイ</t>
    </rPh>
    <rPh sb="47" eb="49">
      <t>シリョウ</t>
    </rPh>
    <phoneticPr fontId="16"/>
  </si>
  <si>
    <r>
      <t xml:space="preserve">                       </t>
    </r>
    <r>
      <rPr>
        <b/>
        <sz val="28"/>
        <rFont val="ＭＳ Ｐゴシック"/>
        <family val="3"/>
        <charset val="128"/>
        <scheme val="minor"/>
      </rPr>
      <t xml:space="preserve"> 【参考様式】添付資料のうち「パイプハウスの規模決定根拠資料」について
</t>
    </r>
    <r>
      <rPr>
        <b/>
        <sz val="6"/>
        <rFont val="ＭＳ Ｐゴシック"/>
        <family val="3"/>
        <charset val="128"/>
        <scheme val="minor"/>
      </rPr>
      <t>　</t>
    </r>
    <r>
      <rPr>
        <b/>
        <sz val="24"/>
        <rFont val="ＭＳ Ｐゴシック"/>
        <family val="3"/>
        <charset val="128"/>
        <scheme val="minor"/>
      </rPr>
      <t xml:space="preserve">
</t>
    </r>
    <r>
      <rPr>
        <b/>
        <sz val="18"/>
        <rFont val="ＭＳ Ｐゴシック"/>
        <family val="3"/>
        <charset val="128"/>
        <scheme val="minor"/>
      </rPr>
      <t xml:space="preserve">                             （※本資料は、「令和５年度農林水産関連物価高騰等対策事業」にのみ用いるものです。
                                  また、本資料はパイプハウスのみを導入する場合の様式です。パイプハウスと同時に
　　　　　　　　　　　　　　　 環境制御技術・省エネ低コスト機器等を導入する場合は、別様式の規模決定根拠資料が必要です。）　　</t>
    </r>
    <rPh sb="25" eb="27">
      <t>サンコウ</t>
    </rPh>
    <rPh sb="27" eb="29">
      <t>ヨウシキ</t>
    </rPh>
    <rPh sb="30" eb="32">
      <t>テンプ</t>
    </rPh>
    <rPh sb="32" eb="34">
      <t>シリョウ</t>
    </rPh>
    <rPh sb="45" eb="47">
      <t>キボ</t>
    </rPh>
    <rPh sb="47" eb="49">
      <t>ケッテイ</t>
    </rPh>
    <rPh sb="49" eb="51">
      <t>コンキョ</t>
    </rPh>
    <rPh sb="51" eb="53">
      <t>シリョウ</t>
    </rPh>
    <rPh sb="92" eb="93">
      <t>ホン</t>
    </rPh>
    <rPh sb="93" eb="95">
      <t>シリョウ</t>
    </rPh>
    <rPh sb="98" eb="100">
      <t>レイワ</t>
    </rPh>
    <rPh sb="101" eb="103">
      <t>ネンド</t>
    </rPh>
    <rPh sb="103" eb="105">
      <t>ノウリン</t>
    </rPh>
    <rPh sb="105" eb="107">
      <t>スイサン</t>
    </rPh>
    <rPh sb="107" eb="109">
      <t>カンレン</t>
    </rPh>
    <rPh sb="109" eb="111">
      <t>ブッカ</t>
    </rPh>
    <rPh sb="111" eb="113">
      <t>コウトウ</t>
    </rPh>
    <rPh sb="113" eb="114">
      <t>トウ</t>
    </rPh>
    <rPh sb="114" eb="116">
      <t>タイサク</t>
    </rPh>
    <rPh sb="116" eb="118">
      <t>ジギョウ</t>
    </rPh>
    <rPh sb="122" eb="123">
      <t>モチ</t>
    </rPh>
    <rPh sb="169" eb="171">
      <t>シリョウ</t>
    </rPh>
    <rPh sb="181" eb="183">
      <t>ドウニュウ</t>
    </rPh>
    <rPh sb="185" eb="187">
      <t>バアイ</t>
    </rPh>
    <rPh sb="200" eb="202">
      <t>ドウジ</t>
    </rPh>
    <rPh sb="220" eb="222">
      <t>カンキョウ</t>
    </rPh>
    <rPh sb="222" eb="224">
      <t>セイギョ</t>
    </rPh>
    <rPh sb="224" eb="226">
      <t>ギジュツ</t>
    </rPh>
    <rPh sb="227" eb="228">
      <t>ショウ</t>
    </rPh>
    <rPh sb="230" eb="231">
      <t>テイ</t>
    </rPh>
    <rPh sb="234" eb="236">
      <t>キキ</t>
    </rPh>
    <rPh sb="236" eb="237">
      <t>トウ</t>
    </rPh>
    <rPh sb="238" eb="240">
      <t>ドウニュウ</t>
    </rPh>
    <rPh sb="242" eb="244">
      <t>バアイ</t>
    </rPh>
    <rPh sb="246" eb="247">
      <t>ベツ</t>
    </rPh>
    <rPh sb="247" eb="249">
      <t>ヨウシキ</t>
    </rPh>
    <rPh sb="250" eb="252">
      <t>キボ</t>
    </rPh>
    <rPh sb="252" eb="254">
      <t>ケッテイ</t>
    </rPh>
    <rPh sb="254" eb="256">
      <t>コンキョ</t>
    </rPh>
    <rPh sb="259" eb="261">
      <t>ヒツヨウ</t>
    </rPh>
    <phoneticPr fontId="16"/>
  </si>
  <si>
    <t>っｔ</t>
    <phoneticPr fontId="9"/>
  </si>
  <si>
    <t>（３）５．畜産経営持続化支援タイプの場合、以下に記入してください。</t>
    <rPh sb="5" eb="7">
      <t>チクサン</t>
    </rPh>
    <rPh sb="7" eb="9">
      <t>ケイエイ</t>
    </rPh>
    <rPh sb="9" eb="12">
      <t>ジゾクカ</t>
    </rPh>
    <rPh sb="12" eb="14">
      <t>シエン</t>
    </rPh>
    <rPh sb="18" eb="20">
      <t>バアイ</t>
    </rPh>
    <rPh sb="21" eb="23">
      <t>イカ</t>
    </rPh>
    <rPh sb="24" eb="26">
      <t>キニュウ</t>
    </rPh>
    <phoneticPr fontId="9"/>
  </si>
  <si>
    <t>時間/10a</t>
    <rPh sb="0" eb="2">
      <t>ジカン</t>
    </rPh>
    <phoneticPr fontId="9"/>
  </si>
  <si>
    <t>※畜産経営持続化支援タイプのうち①酪農経営負担軽減対策は添付資料不要、②県産粗飼料安定供給対策は、「見積書等の写し」と「成果目標の現状値に係る根拠資料」を添付してください。</t>
    <rPh sb="50" eb="53">
      <t>ミツモリショ</t>
    </rPh>
    <rPh sb="53" eb="54">
      <t>トウ</t>
    </rPh>
    <rPh sb="55" eb="56">
      <t>ウツ</t>
    </rPh>
    <rPh sb="60" eb="62">
      <t>セイカ</t>
    </rPh>
    <rPh sb="62" eb="64">
      <t>モクヒョウ</t>
    </rPh>
    <rPh sb="65" eb="67">
      <t>ゲンジョウ</t>
    </rPh>
    <rPh sb="67" eb="68">
      <t>チ</t>
    </rPh>
    <rPh sb="69" eb="70">
      <t>カカ</t>
    </rPh>
    <rPh sb="71" eb="73">
      <t>コンキョ</t>
    </rPh>
    <rPh sb="73" eb="75">
      <t>シリョウ</t>
    </rPh>
    <phoneticPr fontId="9"/>
  </si>
  <si>
    <t>青色申告書の写しなど
（農林漁業者のみ）</t>
    <rPh sb="0" eb="2">
      <t>アオイロ</t>
    </rPh>
    <rPh sb="2" eb="4">
      <t>シンコク</t>
    </rPh>
    <rPh sb="4" eb="5">
      <t>ショ</t>
    </rPh>
    <rPh sb="6" eb="7">
      <t>ウツ</t>
    </rPh>
    <rPh sb="12" eb="14">
      <t>ノウリン</t>
    </rPh>
    <rPh sb="14" eb="17">
      <t>ギョギョウシャ</t>
    </rPh>
    <phoneticPr fontId="9"/>
  </si>
  <si>
    <t>定款（若しくは規約）及び決算書など
（農林漁業者による加工団体又はきのこ生産者）</t>
    <rPh sb="0" eb="2">
      <t>テイカン</t>
    </rPh>
    <rPh sb="3" eb="4">
      <t>モ</t>
    </rPh>
    <rPh sb="7" eb="9">
      <t>キヤク</t>
    </rPh>
    <rPh sb="10" eb="11">
      <t>オヨ</t>
    </rPh>
    <rPh sb="12" eb="15">
      <t>ケッサンショ</t>
    </rPh>
    <rPh sb="19" eb="21">
      <t>ノウリン</t>
    </rPh>
    <rPh sb="21" eb="24">
      <t>ギョギョウシャ</t>
    </rPh>
    <rPh sb="27" eb="29">
      <t>カコウ</t>
    </rPh>
    <rPh sb="29" eb="31">
      <t>ダンタイ</t>
    </rPh>
    <rPh sb="31" eb="32">
      <t>マタ</t>
    </rPh>
    <rPh sb="36" eb="39">
      <t>セイサンシャ</t>
    </rPh>
    <phoneticPr fontId="9"/>
  </si>
  <si>
    <t>青色申告をしていることを証明できる書類。</t>
    <rPh sb="0" eb="2">
      <t>アオイロ</t>
    </rPh>
    <rPh sb="2" eb="4">
      <t>シンコク</t>
    </rPh>
    <rPh sb="12" eb="14">
      <t>ショウメイ</t>
    </rPh>
    <rPh sb="17" eb="19">
      <t>ショルイ</t>
    </rPh>
    <phoneticPr fontId="9"/>
  </si>
  <si>
    <t>対象となる加工品又はきのこの生産実績が確認できる資料</t>
    <rPh sb="0" eb="2">
      <t>タイショウ</t>
    </rPh>
    <rPh sb="5" eb="8">
      <t>カコウヒン</t>
    </rPh>
    <rPh sb="8" eb="9">
      <t>マタ</t>
    </rPh>
    <rPh sb="14" eb="16">
      <t>セイサン</t>
    </rPh>
    <rPh sb="16" eb="18">
      <t>ジッセキ</t>
    </rPh>
    <rPh sb="19" eb="21">
      <t>カクニン</t>
    </rPh>
    <rPh sb="24" eb="26">
      <t>シリョウ</t>
    </rPh>
    <phoneticPr fontId="9"/>
  </si>
  <si>
    <t>証明書の写しなど
（認定農業者又は認定新規就農者の場合）</t>
    <rPh sb="0" eb="3">
      <t>ショウメイショ</t>
    </rPh>
    <rPh sb="4" eb="5">
      <t>ウツ</t>
    </rPh>
    <rPh sb="10" eb="12">
      <t>ニンテイ</t>
    </rPh>
    <rPh sb="12" eb="15">
      <t>ノウギョウシャ</t>
    </rPh>
    <rPh sb="15" eb="16">
      <t>マタ</t>
    </rPh>
    <rPh sb="17" eb="19">
      <t>ニンテイ</t>
    </rPh>
    <rPh sb="19" eb="21">
      <t>シンキ</t>
    </rPh>
    <rPh sb="21" eb="24">
      <t>シュウノウシャ</t>
    </rPh>
    <rPh sb="25" eb="27">
      <t>バアイ</t>
    </rPh>
    <phoneticPr fontId="9"/>
  </si>
  <si>
    <t>植菌済みの原木や菌床を他県から購入している場合、植菌地を証明する伝票の写しなど。</t>
    <rPh sb="0" eb="1">
      <t>ショク</t>
    </rPh>
    <rPh sb="1" eb="2">
      <t>キン</t>
    </rPh>
    <rPh sb="2" eb="3">
      <t>ズ</t>
    </rPh>
    <rPh sb="5" eb="7">
      <t>ゲンボク</t>
    </rPh>
    <rPh sb="8" eb="10">
      <t>キンショウ</t>
    </rPh>
    <rPh sb="11" eb="13">
      <t>タケン</t>
    </rPh>
    <rPh sb="15" eb="17">
      <t>コウニュウ</t>
    </rPh>
    <rPh sb="21" eb="23">
      <t>バアイ</t>
    </rPh>
    <rPh sb="24" eb="25">
      <t>ショク</t>
    </rPh>
    <rPh sb="25" eb="26">
      <t>キン</t>
    </rPh>
    <rPh sb="26" eb="27">
      <t>チ</t>
    </rPh>
    <rPh sb="28" eb="30">
      <t>ショウメイ</t>
    </rPh>
    <rPh sb="32" eb="34">
      <t>デンピョウ</t>
    </rPh>
    <rPh sb="35" eb="36">
      <t>ウツ</t>
    </rPh>
    <phoneticPr fontId="9"/>
  </si>
  <si>
    <t>伝票等の写しなど
（しいたけ生産者の場合）</t>
    <rPh sb="0" eb="2">
      <t>デンピョウ</t>
    </rPh>
    <rPh sb="2" eb="3">
      <t>トウ</t>
    </rPh>
    <rPh sb="4" eb="5">
      <t>ウツ</t>
    </rPh>
    <rPh sb="14" eb="17">
      <t>セイサンシャ</t>
    </rPh>
    <rPh sb="18" eb="20">
      <t>バアイ</t>
    </rPh>
    <phoneticPr fontId="9"/>
  </si>
  <si>
    <t>管理運営規程等、収支計画
（共同利用設備の場合）</t>
    <rPh sb="0" eb="2">
      <t>カンリ</t>
    </rPh>
    <rPh sb="2" eb="4">
      <t>ウンエイ</t>
    </rPh>
    <rPh sb="4" eb="6">
      <t>キテイ</t>
    </rPh>
    <rPh sb="6" eb="7">
      <t>トウ</t>
    </rPh>
    <rPh sb="8" eb="10">
      <t>シュウシ</t>
    </rPh>
    <rPh sb="10" eb="12">
      <t>ケイカク</t>
    </rPh>
    <rPh sb="14" eb="16">
      <t>キョウドウ</t>
    </rPh>
    <rPh sb="16" eb="18">
      <t>リヨウ</t>
    </rPh>
    <rPh sb="18" eb="20">
      <t>セツビ</t>
    </rPh>
    <rPh sb="21" eb="23">
      <t>バアイ</t>
    </rPh>
    <phoneticPr fontId="9"/>
  </si>
  <si>
    <t>市町村が発行した認定農業者又は認定新規就農者であることが分かる証明書等の写しなど。</t>
    <rPh sb="8" eb="10">
      <t>ニンテイ</t>
    </rPh>
    <rPh sb="10" eb="13">
      <t>ノウギョウシャ</t>
    </rPh>
    <rPh sb="13" eb="14">
      <t>マタ</t>
    </rPh>
    <rPh sb="15" eb="17">
      <t>ニンテイ</t>
    </rPh>
    <rPh sb="17" eb="19">
      <t>シンキ</t>
    </rPh>
    <rPh sb="19" eb="22">
      <t>シュウノウシャ</t>
    </rPh>
    <rPh sb="28" eb="29">
      <t>ワ</t>
    </rPh>
    <rPh sb="31" eb="34">
      <t>ショウメイショ</t>
    </rPh>
    <rPh sb="34" eb="35">
      <t>トウ</t>
    </rPh>
    <rPh sb="36" eb="37">
      <t>ウツ</t>
    </rPh>
    <phoneticPr fontId="9"/>
  </si>
  <si>
    <t>規程や収支計画など使用状況が確認できる書類など。</t>
    <rPh sb="0" eb="2">
      <t>キテイ</t>
    </rPh>
    <rPh sb="3" eb="5">
      <t>シュウシ</t>
    </rPh>
    <rPh sb="5" eb="7">
      <t>ケイカク</t>
    </rPh>
    <rPh sb="9" eb="11">
      <t>シヨウ</t>
    </rPh>
    <rPh sb="11" eb="13">
      <t>ジョウキョウ</t>
    </rPh>
    <rPh sb="14" eb="16">
      <t>カクニン</t>
    </rPh>
    <rPh sb="19" eb="21">
      <t>ショルイ</t>
    </rPh>
    <phoneticPr fontId="9"/>
  </si>
  <si>
    <t>令和　年　月　日</t>
    <rPh sb="0" eb="2">
      <t>レイワ</t>
    </rPh>
    <rPh sb="3" eb="4">
      <t>ネン</t>
    </rPh>
    <rPh sb="5" eb="6">
      <t>ガツ</t>
    </rPh>
    <rPh sb="7" eb="8">
      <t>ニチ</t>
    </rPh>
    <phoneticPr fontId="9"/>
  </si>
  <si>
    <t>４　成果目標の設定</t>
    <rPh sb="2" eb="4">
      <t>セイカ</t>
    </rPh>
    <rPh sb="4" eb="6">
      <t>モクヒョウ</t>
    </rPh>
    <rPh sb="7" eb="9">
      <t>セッテイ</t>
    </rPh>
    <phoneticPr fontId="9"/>
  </si>
  <si>
    <t>（６）スマート農業機械等導入支援タイプ</t>
    <rPh sb="7" eb="9">
      <t>ノウギョウ</t>
    </rPh>
    <rPh sb="9" eb="11">
      <t>キカイ</t>
    </rPh>
    <rPh sb="11" eb="12">
      <t>トウ</t>
    </rPh>
    <rPh sb="12" eb="14">
      <t>ドウニュウ</t>
    </rPh>
    <rPh sb="14" eb="16">
      <t>シエン</t>
    </rPh>
    <phoneticPr fontId="9"/>
  </si>
  <si>
    <t>（７）りんご栽培機械化支援タイプ</t>
    <rPh sb="6" eb="8">
      <t>サイバイ</t>
    </rPh>
    <rPh sb="8" eb="11">
      <t>キカイカ</t>
    </rPh>
    <rPh sb="11" eb="13">
      <t>シエン</t>
    </rPh>
    <phoneticPr fontId="9"/>
  </si>
  <si>
    <t>（８）稲発酵粗飼料利用拡大タイプ</t>
    <rPh sb="3" eb="4">
      <t>イネ</t>
    </rPh>
    <rPh sb="4" eb="6">
      <t>ハッコウ</t>
    </rPh>
    <rPh sb="6" eb="9">
      <t>ソシリョウ</t>
    </rPh>
    <rPh sb="9" eb="11">
      <t>リヨウ</t>
    </rPh>
    <rPh sb="11" eb="13">
      <t>カクダイ</t>
    </rPh>
    <phoneticPr fontId="9"/>
  </si>
  <si>
    <t>（９）循環型林業支援タイプ</t>
    <rPh sb="3" eb="6">
      <t>ジュンカンガタ</t>
    </rPh>
    <rPh sb="6" eb="8">
      <t>リンギョウ</t>
    </rPh>
    <rPh sb="8" eb="10">
      <t>シエン</t>
    </rPh>
    <phoneticPr fontId="9"/>
  </si>
  <si>
    <t>①経営面積を2ha（施設栽培は10%、果樹は５%）以上拡大</t>
    <rPh sb="1" eb="3">
      <t>ケイエイ</t>
    </rPh>
    <rPh sb="3" eb="5">
      <t>メンセキ</t>
    </rPh>
    <rPh sb="10" eb="12">
      <t>シセツ</t>
    </rPh>
    <rPh sb="12" eb="14">
      <t>サイバイ</t>
    </rPh>
    <rPh sb="19" eb="21">
      <t>カジュ</t>
    </rPh>
    <rPh sb="25" eb="27">
      <t>イジョウ</t>
    </rPh>
    <rPh sb="27" eb="29">
      <t>カクダイ</t>
    </rPh>
    <phoneticPr fontId="9"/>
  </si>
  <si>
    <t>Ａ</t>
    <phoneticPr fontId="9"/>
  </si>
  <si>
    <t>Ｂ</t>
    <phoneticPr fontId="9"/>
  </si>
  <si>
    <t>①労働時間の削減</t>
    <rPh sb="1" eb="3">
      <t>ロウドウ</t>
    </rPh>
    <rPh sb="3" eb="5">
      <t>ジカン</t>
    </rPh>
    <rPh sb="6" eb="8">
      <t>サクゲン</t>
    </rPh>
    <phoneticPr fontId="9"/>
  </si>
  <si>
    <t>②生産コストの削減</t>
  </si>
  <si>
    <t>②生産コストの削減</t>
    <rPh sb="1" eb="3">
      <t>セイサン</t>
    </rPh>
    <rPh sb="7" eb="9">
      <t>サクゲン</t>
    </rPh>
    <phoneticPr fontId="9"/>
  </si>
  <si>
    <t>対象費用名：</t>
    <rPh sb="0" eb="2">
      <t>タイショウ</t>
    </rPh>
    <rPh sb="2" eb="4">
      <t>ヒヨウ</t>
    </rPh>
    <rPh sb="4" eb="5">
      <t>メイ</t>
    </rPh>
    <phoneticPr fontId="9"/>
  </si>
  <si>
    <t>対象作業名：</t>
    <rPh sb="0" eb="2">
      <t>タイショウ</t>
    </rPh>
    <rPh sb="2" eb="4">
      <t>サギョウ</t>
    </rPh>
    <rPh sb="4" eb="5">
      <t>メイ</t>
    </rPh>
    <phoneticPr fontId="9"/>
  </si>
  <si>
    <t>ha</t>
    <phoneticPr fontId="9"/>
  </si>
  <si>
    <t>t</t>
    <phoneticPr fontId="9"/>
  </si>
  <si>
    <t>円/10a</t>
    <rPh sb="0" eb="1">
      <t>エン</t>
    </rPh>
    <phoneticPr fontId="9"/>
  </si>
  <si>
    <t>時間/ha</t>
    <rPh sb="0" eb="2">
      <t>ジカン</t>
    </rPh>
    <phoneticPr fontId="9"/>
  </si>
  <si>
    <t>※ＡとＢの両方について目標設定すること。</t>
    <rPh sb="5" eb="7">
      <t>リョウホウ</t>
    </rPh>
    <rPh sb="11" eb="13">
      <t>モクヒョウ</t>
    </rPh>
    <rPh sb="13" eb="15">
      <t>セッテイ</t>
    </rPh>
    <phoneticPr fontId="9"/>
  </si>
  <si>
    <t>対象作物名：</t>
    <rPh sb="0" eb="2">
      <t>タイショウ</t>
    </rPh>
    <rPh sb="2" eb="4">
      <t>サクモツ</t>
    </rPh>
    <rPh sb="4" eb="5">
      <t>メイ</t>
    </rPh>
    <phoneticPr fontId="9"/>
  </si>
  <si>
    <t>対象作物の供給量の増加</t>
    <rPh sb="0" eb="2">
      <t>タイショウ</t>
    </rPh>
    <rPh sb="2" eb="4">
      <t>サクモツ</t>
    </rPh>
    <rPh sb="5" eb="7">
      <t>キョウキュウ</t>
    </rPh>
    <rPh sb="7" eb="8">
      <t>リョウ</t>
    </rPh>
    <rPh sb="9" eb="11">
      <t>ゾウカ</t>
    </rPh>
    <phoneticPr fontId="9"/>
  </si>
  <si>
    <t>高性能林業機械等を導入する場合</t>
    <rPh sb="0" eb="3">
      <t>コウセイノウ</t>
    </rPh>
    <rPh sb="3" eb="5">
      <t>リンギョウ</t>
    </rPh>
    <rPh sb="5" eb="7">
      <t>キカイ</t>
    </rPh>
    <rPh sb="7" eb="8">
      <t>トウ</t>
    </rPh>
    <rPh sb="9" eb="11">
      <t>ドウニュウ</t>
    </rPh>
    <rPh sb="13" eb="15">
      <t>バアイ</t>
    </rPh>
    <phoneticPr fontId="9"/>
  </si>
  <si>
    <t>チッパーを導入する場合</t>
    <rPh sb="5" eb="7">
      <t>ドウニュウ</t>
    </rPh>
    <rPh sb="9" eb="11">
      <t>バアイ</t>
    </rPh>
    <phoneticPr fontId="9"/>
  </si>
  <si>
    <t>チップ生産量の増加</t>
    <rPh sb="3" eb="5">
      <t>セイサン</t>
    </rPh>
    <rPh sb="5" eb="6">
      <t>リョウ</t>
    </rPh>
    <rPh sb="7" eb="9">
      <t>ゾウカ</t>
    </rPh>
    <phoneticPr fontId="9"/>
  </si>
  <si>
    <t>㎥/人・日</t>
    <rPh sb="2" eb="3">
      <t>ヒト</t>
    </rPh>
    <rPh sb="4" eb="5">
      <t>ヒ</t>
    </rPh>
    <phoneticPr fontId="9"/>
  </si>
  <si>
    <t>※導入する機械等の種類に応じて、Ａ又はＢの目標を設定すること。</t>
    <rPh sb="17" eb="18">
      <t>マタ</t>
    </rPh>
    <phoneticPr fontId="9"/>
  </si>
  <si>
    <t>目標値/現状値</t>
    <rPh sb="0" eb="3">
      <t>モクヒョウチ</t>
    </rPh>
    <rPh sb="4" eb="6">
      <t>ゲンジョウ</t>
    </rPh>
    <rPh sb="6" eb="7">
      <t>チ</t>
    </rPh>
    <phoneticPr fontId="9"/>
  </si>
  <si>
    <t>スマート農業機械等導入支援タイプ</t>
    <rPh sb="4" eb="6">
      <t>ノウギョウ</t>
    </rPh>
    <rPh sb="6" eb="8">
      <t>キカイ</t>
    </rPh>
    <rPh sb="8" eb="9">
      <t>トウ</t>
    </rPh>
    <rPh sb="9" eb="11">
      <t>ドウニュウ</t>
    </rPh>
    <rPh sb="11" eb="13">
      <t>シエン</t>
    </rPh>
    <phoneticPr fontId="9"/>
  </si>
  <si>
    <t>りんご栽培機械化支援タイプ</t>
    <rPh sb="3" eb="5">
      <t>サイバイ</t>
    </rPh>
    <rPh sb="5" eb="8">
      <t>キカイカ</t>
    </rPh>
    <rPh sb="8" eb="10">
      <t>シエン</t>
    </rPh>
    <phoneticPr fontId="9"/>
  </si>
  <si>
    <t>稲発酵粗飼料利用拡大タイプ</t>
    <rPh sb="0" eb="1">
      <t>イネ</t>
    </rPh>
    <rPh sb="1" eb="3">
      <t>ハッコウ</t>
    </rPh>
    <rPh sb="3" eb="6">
      <t>ソシリョウ</t>
    </rPh>
    <rPh sb="6" eb="8">
      <t>リヨウ</t>
    </rPh>
    <rPh sb="8" eb="10">
      <t>カクダイ</t>
    </rPh>
    <phoneticPr fontId="9"/>
  </si>
  <si>
    <t>循環型林業推進タイプ</t>
    <rPh sb="0" eb="3">
      <t>ジュンカンガタ</t>
    </rPh>
    <rPh sb="3" eb="5">
      <t>リンギョウ</t>
    </rPh>
    <rPh sb="5" eb="7">
      <t>スイシン</t>
    </rPh>
    <phoneticPr fontId="9"/>
  </si>
  <si>
    <t>青年農業士であること。</t>
    <rPh sb="0" eb="2">
      <t>セイネン</t>
    </rPh>
    <rPh sb="2" eb="4">
      <t>ノウギョウ</t>
    </rPh>
    <rPh sb="4" eb="5">
      <t>シ</t>
    </rPh>
    <phoneticPr fontId="9"/>
  </si>
  <si>
    <t>導入する機械がスマート農業であること。</t>
    <phoneticPr fontId="9"/>
  </si>
  <si>
    <t>①経営面積を2ha（施設栽培は10%、果樹は５%）以上拡大</t>
    <phoneticPr fontId="9"/>
  </si>
  <si>
    <t>②果樹の生産量の増加</t>
    <phoneticPr fontId="9"/>
  </si>
  <si>
    <t>①労働時間の削減</t>
    <phoneticPr fontId="9"/>
  </si>
  <si>
    <t>対象作物の供給量の増加</t>
    <phoneticPr fontId="9"/>
  </si>
  <si>
    <t>素材生産性の増加</t>
    <phoneticPr fontId="9"/>
  </si>
  <si>
    <t>チップ生産量の増加</t>
    <phoneticPr fontId="9"/>
  </si>
  <si>
    <t>６．スマート農業機械等導入支援タイプ</t>
    <rPh sb="6" eb="8">
      <t>ノウギョウ</t>
    </rPh>
    <rPh sb="8" eb="10">
      <t>キカイ</t>
    </rPh>
    <rPh sb="10" eb="11">
      <t>トウ</t>
    </rPh>
    <rPh sb="11" eb="13">
      <t>ドウニュウ</t>
    </rPh>
    <rPh sb="13" eb="15">
      <t>シエン</t>
    </rPh>
    <phoneticPr fontId="9"/>
  </si>
  <si>
    <t>７．りんご栽培機械化支援タイプ</t>
    <rPh sb="5" eb="7">
      <t>サイバイ</t>
    </rPh>
    <rPh sb="7" eb="10">
      <t>キカイカ</t>
    </rPh>
    <rPh sb="10" eb="12">
      <t>シエン</t>
    </rPh>
    <phoneticPr fontId="9"/>
  </si>
  <si>
    <t>８．稲発酵粗飼料利用拡大タイプ</t>
    <rPh sb="2" eb="3">
      <t>イネ</t>
    </rPh>
    <rPh sb="3" eb="5">
      <t>ハッコウ</t>
    </rPh>
    <rPh sb="5" eb="8">
      <t>ソシリョウ</t>
    </rPh>
    <rPh sb="8" eb="10">
      <t>リヨウ</t>
    </rPh>
    <rPh sb="10" eb="12">
      <t>カクダイ</t>
    </rPh>
    <phoneticPr fontId="9"/>
  </si>
  <si>
    <t>９．循環型林業推進タイプ</t>
    <rPh sb="2" eb="5">
      <t>ジュンカンガタ</t>
    </rPh>
    <rPh sb="5" eb="7">
      <t>リンギョウ</t>
    </rPh>
    <rPh sb="7" eb="9">
      <t>スイシン</t>
    </rPh>
    <phoneticPr fontId="9"/>
  </si>
  <si>
    <r>
      <t>補助金要望額</t>
    </r>
    <r>
      <rPr>
        <b/>
        <sz val="18"/>
        <color theme="1"/>
        <rFont val="ＭＳ Ｐゴシック"/>
        <family val="3"/>
        <charset val="128"/>
      </rPr>
      <t xml:space="preserve">
</t>
    </r>
    <r>
      <rPr>
        <b/>
        <sz val="14"/>
        <color theme="1"/>
        <rFont val="ＭＳ Ｐゴシック"/>
        <family val="3"/>
        <charset val="128"/>
      </rPr>
      <t>（事業費の２分の１以内、
千円未満切捨て）</t>
    </r>
    <rPh sb="0" eb="3">
      <t>ホジョキン</t>
    </rPh>
    <rPh sb="3" eb="5">
      <t>ヨウボウ</t>
    </rPh>
    <rPh sb="5" eb="6">
      <t>ガク</t>
    </rPh>
    <phoneticPr fontId="9"/>
  </si>
  <si>
    <t>（１／６ページ）</t>
    <phoneticPr fontId="9"/>
  </si>
  <si>
    <t>（２／６ページ）</t>
    <phoneticPr fontId="9"/>
  </si>
  <si>
    <t>（３／６ページ）</t>
    <phoneticPr fontId="9"/>
  </si>
  <si>
    <t>（４／６ページ）</t>
    <phoneticPr fontId="9"/>
  </si>
  <si>
    <t>（５／６ページ）</t>
    <phoneticPr fontId="9"/>
  </si>
  <si>
    <t>（６／６ページ）</t>
    <phoneticPr fontId="9"/>
  </si>
  <si>
    <t>②生産量の増加</t>
    <rPh sb="1" eb="3">
      <t>セイサン</t>
    </rPh>
    <rPh sb="3" eb="4">
      <t>リョウ</t>
    </rPh>
    <rPh sb="5" eb="7">
      <t>ゾウカ</t>
    </rPh>
    <phoneticPr fontId="9"/>
  </si>
  <si>
    <t>①経営面積の拡大</t>
    <rPh sb="1" eb="3">
      <t>ケイエイ</t>
    </rPh>
    <rPh sb="3" eb="5">
      <t>メンセキ</t>
    </rPh>
    <rPh sb="6" eb="8">
      <t>カクダイ</t>
    </rPh>
    <phoneticPr fontId="9"/>
  </si>
  <si>
    <t>※①又は②からいずれかを選択</t>
    <rPh sb="2" eb="3">
      <t>マタ</t>
    </rPh>
    <phoneticPr fontId="9"/>
  </si>
  <si>
    <t>①経営面積の拡大</t>
    <phoneticPr fontId="9"/>
  </si>
  <si>
    <t>②生産量の増加</t>
    <rPh sb="1" eb="3">
      <t>セイサン</t>
    </rPh>
    <rPh sb="3" eb="4">
      <t>リョウ</t>
    </rPh>
    <rPh sb="5" eb="7">
      <t>ゾウカ</t>
    </rPh>
    <phoneticPr fontId="9"/>
  </si>
  <si>
    <t>t</t>
  </si>
  <si>
    <t>①名誉農業経営士</t>
    <rPh sb="1" eb="3">
      <t>メイヨ</t>
    </rPh>
    <rPh sb="3" eb="5">
      <t>ノウギョウ</t>
    </rPh>
    <rPh sb="5" eb="7">
      <t>ケイエイ</t>
    </rPh>
    <rPh sb="7" eb="8">
      <t>シ</t>
    </rPh>
    <phoneticPr fontId="9"/>
  </si>
  <si>
    <t>②農業経営士</t>
    <rPh sb="1" eb="3">
      <t>ノウギョウ</t>
    </rPh>
    <rPh sb="3" eb="5">
      <t>ケイエイ</t>
    </rPh>
    <rPh sb="5" eb="6">
      <t>シ</t>
    </rPh>
    <phoneticPr fontId="9"/>
  </si>
  <si>
    <t>③青年農業士</t>
    <rPh sb="1" eb="3">
      <t>セイネン</t>
    </rPh>
    <rPh sb="3" eb="5">
      <t>ノウギョウ</t>
    </rPh>
    <rPh sb="5" eb="6">
      <t>シ</t>
    </rPh>
    <phoneticPr fontId="9"/>
  </si>
  <si>
    <t>④認定農業者</t>
    <rPh sb="1" eb="3">
      <t>ニンテイ</t>
    </rPh>
    <rPh sb="3" eb="6">
      <t>ノウギョウシャ</t>
    </rPh>
    <phoneticPr fontId="9"/>
  </si>
  <si>
    <t>（３）施設園芸等支援タイプ</t>
    <rPh sb="3" eb="5">
      <t>シセツ</t>
    </rPh>
    <rPh sb="5" eb="7">
      <t>エンゲイ</t>
    </rPh>
    <rPh sb="7" eb="8">
      <t>トウ</t>
    </rPh>
    <rPh sb="8" eb="10">
      <t>シエン</t>
    </rPh>
    <phoneticPr fontId="9"/>
  </si>
  <si>
    <t>１．施設設備等支援タイプ、２．肥料コスト低減支援タイプ、
３．施設園芸等支援タイプ、４．りんご生産資材高騰支援タイプ
６．スマート農業機械等導入支援タイプ、７．りんご栽培機械化支援タイプ
８．稲発酵粗飼料利用拡大タイプ、９．循環型林業推進タイプの場合</t>
    <rPh sb="4" eb="6">
      <t>セツビ</t>
    </rPh>
    <rPh sb="22" eb="24">
      <t>シエン</t>
    </rPh>
    <rPh sb="35" eb="36">
      <t>トウ</t>
    </rPh>
    <rPh sb="65" eb="67">
      <t>ノウギョウ</t>
    </rPh>
    <rPh sb="67" eb="69">
      <t>キカイ</t>
    </rPh>
    <rPh sb="69" eb="70">
      <t>トウ</t>
    </rPh>
    <rPh sb="70" eb="72">
      <t>ドウニュウ</t>
    </rPh>
    <rPh sb="72" eb="74">
      <t>シエン</t>
    </rPh>
    <rPh sb="83" eb="85">
      <t>サイバイ</t>
    </rPh>
    <rPh sb="85" eb="88">
      <t>キカイカ</t>
    </rPh>
    <rPh sb="88" eb="90">
      <t>シエン</t>
    </rPh>
    <rPh sb="96" eb="97">
      <t>イネ</t>
    </rPh>
    <rPh sb="97" eb="99">
      <t>ハッコウ</t>
    </rPh>
    <rPh sb="99" eb="102">
      <t>ソシリョウ</t>
    </rPh>
    <rPh sb="102" eb="104">
      <t>リヨウ</t>
    </rPh>
    <rPh sb="104" eb="106">
      <t>カクダイ</t>
    </rPh>
    <rPh sb="112" eb="115">
      <t>ジュンカンガタ</t>
    </rPh>
    <rPh sb="115" eb="117">
      <t>リンギョウ</t>
    </rPh>
    <rPh sb="117" eb="119">
      <t>スイシン</t>
    </rPh>
    <rPh sb="123" eb="125">
      <t>バアイ</t>
    </rPh>
    <phoneticPr fontId="9"/>
  </si>
  <si>
    <t>３．施設園芸等支援タイプ</t>
    <rPh sb="2" eb="4">
      <t>シセツ</t>
    </rPh>
    <rPh sb="4" eb="6">
      <t>エンゲイ</t>
    </rPh>
    <rPh sb="6" eb="7">
      <t>トウ</t>
    </rPh>
    <rPh sb="7" eb="9">
      <t>シエン</t>
    </rPh>
    <phoneticPr fontId="9"/>
  </si>
  <si>
    <t>施設園芸等支援タイプ</t>
    <rPh sb="0" eb="2">
      <t>シセツ</t>
    </rPh>
    <rPh sb="2" eb="4">
      <t>エンゲイ</t>
    </rPh>
    <rPh sb="4" eb="5">
      <t>トウ</t>
    </rPh>
    <rPh sb="5" eb="7">
      <t>シエン</t>
    </rPh>
    <phoneticPr fontId="9"/>
  </si>
  <si>
    <t>（４）８．稲発酵粗飼料利用拡大タイプの場合、以下に記入してください。</t>
    <rPh sb="5" eb="6">
      <t>イネ</t>
    </rPh>
    <rPh sb="6" eb="8">
      <t>ハッコウ</t>
    </rPh>
    <rPh sb="8" eb="11">
      <t>ソシリョウ</t>
    </rPh>
    <rPh sb="11" eb="13">
      <t>リヨウ</t>
    </rPh>
    <rPh sb="13" eb="15">
      <t>カクダイ</t>
    </rPh>
    <rPh sb="19" eb="21">
      <t>バアイ</t>
    </rPh>
    <rPh sb="22" eb="24">
      <t>イカ</t>
    </rPh>
    <rPh sb="25" eb="27">
      <t>キニュウ</t>
    </rPh>
    <phoneticPr fontId="9"/>
  </si>
  <si>
    <t>農地の所在市町村</t>
    <rPh sb="0" eb="2">
      <t>ノウチ</t>
    </rPh>
    <rPh sb="3" eb="5">
      <t>ショザイ</t>
    </rPh>
    <rPh sb="5" eb="8">
      <t>シチョウソン</t>
    </rPh>
    <phoneticPr fontId="9"/>
  </si>
  <si>
    <t>対象品目</t>
    <rPh sb="0" eb="2">
      <t>タイショウ</t>
    </rPh>
    <rPh sb="2" eb="4">
      <t>ヒンモク</t>
    </rPh>
    <phoneticPr fontId="9"/>
  </si>
  <si>
    <t>現状取組状況
（令和４年度）</t>
    <phoneticPr fontId="9"/>
  </si>
  <si>
    <t>作付面積</t>
    <rPh sb="0" eb="2">
      <t>サクツ</t>
    </rPh>
    <rPh sb="2" eb="4">
      <t>メンセキ</t>
    </rPh>
    <phoneticPr fontId="9"/>
  </si>
  <si>
    <t>販路</t>
    <rPh sb="0" eb="2">
      <t>ハンロ</t>
    </rPh>
    <phoneticPr fontId="9"/>
  </si>
  <si>
    <t>出荷先　　</t>
    <rPh sb="0" eb="2">
      <t>シュッカ</t>
    </rPh>
    <rPh sb="2" eb="3">
      <t>サキ</t>
    </rPh>
    <phoneticPr fontId="9"/>
  </si>
  <si>
    <t>戸数</t>
    <rPh sb="0" eb="2">
      <t>コスウ</t>
    </rPh>
    <phoneticPr fontId="9"/>
  </si>
  <si>
    <t>輸送手段</t>
    <rPh sb="0" eb="2">
      <t>ユソウ</t>
    </rPh>
    <rPh sb="2" eb="4">
      <t>シュダン</t>
    </rPh>
    <phoneticPr fontId="9"/>
  </si>
  <si>
    <r>
      <t xml:space="preserve">
</t>
    </r>
    <r>
      <rPr>
        <b/>
        <sz val="14"/>
        <rFont val="ＭＳ Ｐゴシック"/>
        <family val="3"/>
        <charset val="128"/>
      </rPr>
      <t>　　　例：販売先が引取、配送車を手配等</t>
    </r>
    <phoneticPr fontId="9"/>
  </si>
  <si>
    <t>目標
（令和７年度）</t>
    <phoneticPr fontId="9"/>
  </si>
  <si>
    <t>素材生産性の向上</t>
    <rPh sb="0" eb="2">
      <t>ソザイ</t>
    </rPh>
    <rPh sb="2" eb="5">
      <t>セイサンセイ</t>
    </rPh>
    <rPh sb="6" eb="8">
      <t>コウジョウ</t>
    </rPh>
    <phoneticPr fontId="9"/>
  </si>
  <si>
    <t>上記チップ生産量のうち、未利用資源由来の増加</t>
  </si>
  <si>
    <t>上記チップ生産量のうち、未利用資源由来の増加</t>
    <rPh sb="0" eb="2">
      <t>ジョウキ</t>
    </rPh>
    <rPh sb="5" eb="7">
      <t>セイサン</t>
    </rPh>
    <rPh sb="7" eb="8">
      <t>リョウ</t>
    </rPh>
    <rPh sb="12" eb="15">
      <t>ミリヨウ</t>
    </rPh>
    <rPh sb="15" eb="17">
      <t>シゲン</t>
    </rPh>
    <rPh sb="17" eb="19">
      <t>ユライ</t>
    </rPh>
    <rPh sb="20" eb="22">
      <t>ゾウカ</t>
    </rPh>
    <phoneticPr fontId="9"/>
  </si>
  <si>
    <t>（Ｂは①～②のうちひとつを選択。施設栽培又は果樹の場合は、Aは①～②のうちひとつを選択。）</t>
    <rPh sb="16" eb="18">
      <t>シセツ</t>
    </rPh>
    <rPh sb="18" eb="20">
      <t>サイバイ</t>
    </rPh>
    <rPh sb="20" eb="21">
      <t>マタ</t>
    </rPh>
    <phoneticPr fontId="9"/>
  </si>
  <si>
    <t>※Ｃは該当する場合は○を記載すること。</t>
    <rPh sb="3" eb="5">
      <t>ガイトウ</t>
    </rPh>
    <rPh sb="7" eb="9">
      <t>バアイ</t>
    </rPh>
    <rPh sb="12" eb="14">
      <t>キサイ</t>
    </rPh>
    <phoneticPr fontId="9"/>
  </si>
  <si>
    <t>要望する機械等がロボット技術や情報通信技術（ＩＣＴ）を活用している。</t>
    <phoneticPr fontId="9"/>
  </si>
  <si>
    <t>②施設栽培又は果樹の生産量の増加</t>
    <rPh sb="1" eb="3">
      <t>シセツ</t>
    </rPh>
    <rPh sb="3" eb="5">
      <t>サイバイ</t>
    </rPh>
    <rPh sb="5" eb="6">
      <t>マタ</t>
    </rPh>
    <rPh sb="7" eb="9">
      <t>カジュ</t>
    </rPh>
    <rPh sb="10" eb="12">
      <t>セイサン</t>
    </rPh>
    <rPh sb="12" eb="13">
      <t>リョウ</t>
    </rPh>
    <rPh sb="14" eb="16">
      <t>ゾウカ</t>
    </rPh>
    <phoneticPr fontId="9"/>
  </si>
  <si>
    <t>本事業で導入する農業機械等により、以下のいずれかに取り組むこと。</t>
    <phoneticPr fontId="9"/>
  </si>
  <si>
    <t>地域計画の目標地図に位置づけられた者</t>
  </si>
  <si>
    <t>人・農地プランの中心経営体</t>
    <phoneticPr fontId="9"/>
  </si>
  <si>
    <t>集落営農組織</t>
    <phoneticPr fontId="9"/>
  </si>
  <si>
    <t>農地中管理機構から農地を借りている者</t>
    <phoneticPr fontId="9"/>
  </si>
  <si>
    <t>設定した成果目標の現状値が確認できる資料
（成果目標は、本要望書の３～６ページに記載してください。）
※選択した成果目標の内容によって、必要となる資料は異なります。作業日誌や確定申告書、農地台帳の写し等が想定されます。</t>
    <rPh sb="0" eb="2">
      <t>セッテイ</t>
    </rPh>
    <rPh sb="4" eb="6">
      <t>セイカ</t>
    </rPh>
    <rPh sb="6" eb="8">
      <t>モクヒョウ</t>
    </rPh>
    <rPh sb="9" eb="11">
      <t>ゲンジョウ</t>
    </rPh>
    <rPh sb="11" eb="12">
      <t>チ</t>
    </rPh>
    <rPh sb="13" eb="15">
      <t>カクニン</t>
    </rPh>
    <rPh sb="18" eb="20">
      <t>シリョウ</t>
    </rPh>
    <rPh sb="22" eb="24">
      <t>セイカ</t>
    </rPh>
    <rPh sb="24" eb="26">
      <t>モクヒョウ</t>
    </rPh>
    <rPh sb="28" eb="29">
      <t>ホン</t>
    </rPh>
    <rPh sb="29" eb="32">
      <t>ヨウボウショ</t>
    </rPh>
    <rPh sb="40" eb="42">
      <t>キサイ</t>
    </rPh>
    <rPh sb="52" eb="54">
      <t>センタク</t>
    </rPh>
    <rPh sb="56" eb="58">
      <t>セイカ</t>
    </rPh>
    <rPh sb="58" eb="60">
      <t>モクヒョウ</t>
    </rPh>
    <rPh sb="61" eb="63">
      <t>ナイヨウ</t>
    </rPh>
    <rPh sb="68" eb="70">
      <t>ヒツヨウ</t>
    </rPh>
    <rPh sb="73" eb="75">
      <t>シリョウ</t>
    </rPh>
    <rPh sb="76" eb="77">
      <t>コト</t>
    </rPh>
    <rPh sb="82" eb="84">
      <t>サギョウ</t>
    </rPh>
    <rPh sb="84" eb="86">
      <t>ニッシ</t>
    </rPh>
    <rPh sb="87" eb="89">
      <t>カクテイ</t>
    </rPh>
    <rPh sb="89" eb="92">
      <t>シンコクショ</t>
    </rPh>
    <rPh sb="93" eb="95">
      <t>ノウチ</t>
    </rPh>
    <rPh sb="95" eb="97">
      <t>ダイチョウ</t>
    </rPh>
    <rPh sb="98" eb="99">
      <t>ウツ</t>
    </rPh>
    <rPh sb="100" eb="101">
      <t>トウ</t>
    </rPh>
    <rPh sb="102" eb="104">
      <t>ソウテイ</t>
    </rPh>
    <phoneticPr fontId="9"/>
  </si>
  <si>
    <t>機械設備等の規模決定根拠資料</t>
    <rPh sb="0" eb="2">
      <t>キカイ</t>
    </rPh>
    <rPh sb="2" eb="4">
      <t>セツビ</t>
    </rPh>
    <rPh sb="4" eb="5">
      <t>トウ</t>
    </rPh>
    <rPh sb="6" eb="8">
      <t>キボ</t>
    </rPh>
    <rPh sb="8" eb="10">
      <t>ケッテイ</t>
    </rPh>
    <rPh sb="10" eb="12">
      <t>コンキョ</t>
    </rPh>
    <rPh sb="12" eb="14">
      <t>シリョウ</t>
    </rPh>
    <phoneticPr fontId="9"/>
  </si>
  <si>
    <t>要望する機械設備等の能力、改修内容等が経営面積に対して適正か(過剰ではないか）確認できる資料（資料の作成方法は県に御相談ください）</t>
    <rPh sb="0" eb="2">
      <t>ヨウボウ</t>
    </rPh>
    <rPh sb="4" eb="6">
      <t>キカイ</t>
    </rPh>
    <rPh sb="6" eb="8">
      <t>セツビ</t>
    </rPh>
    <rPh sb="8" eb="9">
      <t>トウ</t>
    </rPh>
    <rPh sb="10" eb="12">
      <t>ノウリョク</t>
    </rPh>
    <rPh sb="13" eb="15">
      <t>カイシュウ</t>
    </rPh>
    <rPh sb="15" eb="17">
      <t>ナイヨウ</t>
    </rPh>
    <rPh sb="17" eb="18">
      <t>トウ</t>
    </rPh>
    <rPh sb="19" eb="21">
      <t>ケイエイ</t>
    </rPh>
    <rPh sb="21" eb="23">
      <t>メンセキ</t>
    </rPh>
    <rPh sb="24" eb="25">
      <t>タイ</t>
    </rPh>
    <rPh sb="27" eb="29">
      <t>テキセイ</t>
    </rPh>
    <rPh sb="31" eb="33">
      <t>カジョウ</t>
    </rPh>
    <rPh sb="39" eb="41">
      <t>カクニン</t>
    </rPh>
    <rPh sb="44" eb="46">
      <t>シリョウ</t>
    </rPh>
    <rPh sb="47" eb="49">
      <t>シリョウ</t>
    </rPh>
    <rPh sb="50" eb="52">
      <t>サクセイ</t>
    </rPh>
    <rPh sb="52" eb="54">
      <t>ホウホウ</t>
    </rPh>
    <rPh sb="55" eb="56">
      <t>ケン</t>
    </rPh>
    <rPh sb="57" eb="60">
      <t>ゴソウダン</t>
    </rPh>
    <phoneticPr fontId="9"/>
  </si>
  <si>
    <t>要望する機械設備等の金額が確認できる資料（１者）
※採択となった場合、事業費の節減のために、改めて３者以上の見積り合わせ又は入札を行っていただく必要があります。</t>
    <rPh sb="0" eb="2">
      <t>ヨウボウ</t>
    </rPh>
    <rPh sb="4" eb="6">
      <t>キカイ</t>
    </rPh>
    <rPh sb="6" eb="8">
      <t>セツビ</t>
    </rPh>
    <rPh sb="8" eb="9">
      <t>トウ</t>
    </rPh>
    <rPh sb="10" eb="12">
      <t>キンガク</t>
    </rPh>
    <rPh sb="13" eb="15">
      <t>カクニン</t>
    </rPh>
    <rPh sb="18" eb="20">
      <t>シリョウ</t>
    </rPh>
    <rPh sb="22" eb="23">
      <t>シャ</t>
    </rPh>
    <rPh sb="26" eb="28">
      <t>サイタク</t>
    </rPh>
    <rPh sb="32" eb="34">
      <t>バアイ</t>
    </rPh>
    <rPh sb="35" eb="38">
      <t>ジギョウヒ</t>
    </rPh>
    <rPh sb="39" eb="41">
      <t>セツゲン</t>
    </rPh>
    <rPh sb="46" eb="47">
      <t>アラタ</t>
    </rPh>
    <rPh sb="50" eb="51">
      <t>シャ</t>
    </rPh>
    <rPh sb="51" eb="53">
      <t>イジョウ</t>
    </rPh>
    <rPh sb="54" eb="56">
      <t>ミツモ</t>
    </rPh>
    <rPh sb="57" eb="58">
      <t>ア</t>
    </rPh>
    <rPh sb="60" eb="61">
      <t>マタ</t>
    </rPh>
    <rPh sb="62" eb="64">
      <t>ニュウサツ</t>
    </rPh>
    <rPh sb="65" eb="66">
      <t>オコナ</t>
    </rPh>
    <rPh sb="72" eb="74">
      <t>ヒツヨウ</t>
    </rPh>
    <phoneticPr fontId="9"/>
  </si>
  <si>
    <t>機械設備等のカタログ又は
設計書等（コピー可）</t>
    <rPh sb="0" eb="2">
      <t>キカイ</t>
    </rPh>
    <rPh sb="2" eb="4">
      <t>セツビ</t>
    </rPh>
    <rPh sb="4" eb="5">
      <t>トウ</t>
    </rPh>
    <rPh sb="10" eb="11">
      <t>マタ</t>
    </rPh>
    <rPh sb="13" eb="16">
      <t>セッケイショ</t>
    </rPh>
    <rPh sb="16" eb="17">
      <t>トウ</t>
    </rPh>
    <rPh sb="21" eb="22">
      <t>カ</t>
    </rPh>
    <phoneticPr fontId="9"/>
  </si>
  <si>
    <t>要望する機械設備等の能力、改修内容等が確認できる資料</t>
    <rPh sb="0" eb="2">
      <t>ヨウボウ</t>
    </rPh>
    <rPh sb="4" eb="6">
      <t>キカイ</t>
    </rPh>
    <rPh sb="6" eb="8">
      <t>セツビ</t>
    </rPh>
    <rPh sb="8" eb="9">
      <t>トウ</t>
    </rPh>
    <rPh sb="10" eb="12">
      <t>ノウリョク</t>
    </rPh>
    <rPh sb="13" eb="15">
      <t>カイシュウ</t>
    </rPh>
    <rPh sb="15" eb="17">
      <t>ナイヨウ</t>
    </rPh>
    <rPh sb="17" eb="18">
      <t>トウ</t>
    </rPh>
    <rPh sb="19" eb="21">
      <t>カクニン</t>
    </rPh>
    <rPh sb="24" eb="26">
      <t>シリョウ</t>
    </rPh>
    <phoneticPr fontId="9"/>
  </si>
  <si>
    <t>要望する機械設備等
（機械設備等名、能力、台数等）</t>
    <rPh sb="0" eb="2">
      <t>ヨウボウ</t>
    </rPh>
    <rPh sb="4" eb="6">
      <t>キカイ</t>
    </rPh>
    <rPh sb="6" eb="8">
      <t>セツビ</t>
    </rPh>
    <rPh sb="8" eb="9">
      <t>トウ</t>
    </rPh>
    <rPh sb="11" eb="13">
      <t>キカイ</t>
    </rPh>
    <rPh sb="13" eb="15">
      <t>セツビ</t>
    </rPh>
    <rPh sb="15" eb="16">
      <t>トウ</t>
    </rPh>
    <rPh sb="16" eb="17">
      <t>メイ</t>
    </rPh>
    <rPh sb="18" eb="20">
      <t>ノウリョク</t>
    </rPh>
    <rPh sb="21" eb="23">
      <t>ダイスウ</t>
    </rPh>
    <rPh sb="23" eb="24">
      <t>トウ</t>
    </rPh>
    <phoneticPr fontId="9"/>
  </si>
  <si>
    <t>※目標年度の経営規模と比較して過大な能力の機械設備等は補助対象となりません。
　過大な能力であると見込まれる場合は、別途、聞き取り等で詳細を確認します。</t>
    <rPh sb="1" eb="3">
      <t>モクヒョウ</t>
    </rPh>
    <rPh sb="3" eb="5">
      <t>ネンド</t>
    </rPh>
    <rPh sb="6" eb="8">
      <t>ケイエイ</t>
    </rPh>
    <rPh sb="8" eb="10">
      <t>キボ</t>
    </rPh>
    <rPh sb="11" eb="13">
      <t>ヒカク</t>
    </rPh>
    <rPh sb="15" eb="17">
      <t>カダイ</t>
    </rPh>
    <rPh sb="18" eb="20">
      <t>ノウリョク</t>
    </rPh>
    <rPh sb="21" eb="23">
      <t>キカイ</t>
    </rPh>
    <rPh sb="23" eb="25">
      <t>セツビ</t>
    </rPh>
    <rPh sb="25" eb="26">
      <t>トウ</t>
    </rPh>
    <rPh sb="27" eb="29">
      <t>ホジョ</t>
    </rPh>
    <rPh sb="29" eb="31">
      <t>タイショウ</t>
    </rPh>
    <rPh sb="40" eb="42">
      <t>カダイ</t>
    </rPh>
    <rPh sb="43" eb="45">
      <t>ノウリョク</t>
    </rPh>
    <rPh sb="49" eb="51">
      <t>ミコ</t>
    </rPh>
    <rPh sb="54" eb="56">
      <t>バアイ</t>
    </rPh>
    <rPh sb="58" eb="60">
      <t>ベット</t>
    </rPh>
    <rPh sb="61" eb="62">
      <t>キ</t>
    </rPh>
    <rPh sb="63" eb="64">
      <t>ト</t>
    </rPh>
    <rPh sb="65" eb="66">
      <t>トウ</t>
    </rPh>
    <rPh sb="67" eb="69">
      <t>ショウサイ</t>
    </rPh>
    <rPh sb="70" eb="72">
      <t>カクニン</t>
    </rPh>
    <phoneticPr fontId="9"/>
  </si>
  <si>
    <t>既存機械設備等の状況
（要望する機械設備と同種の既存機械設備等について、能力や台数等）</t>
    <rPh sb="0" eb="2">
      <t>キゾン</t>
    </rPh>
    <rPh sb="2" eb="4">
      <t>キカイ</t>
    </rPh>
    <rPh sb="4" eb="6">
      <t>セツビ</t>
    </rPh>
    <rPh sb="6" eb="7">
      <t>トウ</t>
    </rPh>
    <rPh sb="8" eb="10">
      <t>ジョウキョウ</t>
    </rPh>
    <rPh sb="12" eb="14">
      <t>ヨウボウ</t>
    </rPh>
    <rPh sb="16" eb="18">
      <t>キカイ</t>
    </rPh>
    <rPh sb="18" eb="20">
      <t>セツビ</t>
    </rPh>
    <rPh sb="21" eb="23">
      <t>ドウシュ</t>
    </rPh>
    <rPh sb="24" eb="26">
      <t>キゾン</t>
    </rPh>
    <rPh sb="26" eb="28">
      <t>キカイ</t>
    </rPh>
    <rPh sb="28" eb="30">
      <t>セツビ</t>
    </rPh>
    <rPh sb="30" eb="31">
      <t>トウ</t>
    </rPh>
    <rPh sb="36" eb="38">
      <t>ノウリョク</t>
    </rPh>
    <rPh sb="39" eb="41">
      <t>ダイスウ</t>
    </rPh>
    <rPh sb="41" eb="42">
      <t>トウ</t>
    </rPh>
    <phoneticPr fontId="9"/>
  </si>
  <si>
    <t>※年度内に廃棄予定の機械設備等が含まれる場合は、その旨を記載してください。</t>
    <rPh sb="1" eb="4">
      <t>ネンドナイ</t>
    </rPh>
    <rPh sb="5" eb="7">
      <t>ハイキ</t>
    </rPh>
    <rPh sb="7" eb="9">
      <t>ヨテイ</t>
    </rPh>
    <rPh sb="10" eb="12">
      <t>キカイ</t>
    </rPh>
    <rPh sb="12" eb="14">
      <t>セツビ</t>
    </rPh>
    <rPh sb="14" eb="15">
      <t>トウ</t>
    </rPh>
    <rPh sb="16" eb="17">
      <t>フク</t>
    </rPh>
    <rPh sb="20" eb="22">
      <t>バアイ</t>
    </rPh>
    <rPh sb="26" eb="27">
      <t>ムネ</t>
    </rPh>
    <rPh sb="28" eb="30">
      <t>キサイ</t>
    </rPh>
    <phoneticPr fontId="9"/>
  </si>
  <si>
    <t>※要望する機械設備等に関連する品目について、全て記載</t>
    <rPh sb="1" eb="3">
      <t>ヨウボウ</t>
    </rPh>
    <rPh sb="5" eb="7">
      <t>キカイ</t>
    </rPh>
    <rPh sb="7" eb="9">
      <t>セツビ</t>
    </rPh>
    <rPh sb="9" eb="10">
      <t>トウ</t>
    </rPh>
    <rPh sb="11" eb="13">
      <t>カンレン</t>
    </rPh>
    <rPh sb="15" eb="17">
      <t>ヒンモク</t>
    </rPh>
    <rPh sb="22" eb="23">
      <t>スベ</t>
    </rPh>
    <rPh sb="24" eb="26">
      <t>キサイ</t>
    </rPh>
    <phoneticPr fontId="9"/>
  </si>
  <si>
    <t>※経営面積はha単位とし、小数点第１位（施設園芸の場合は第２位）まで記入してください。
　また、要望する機械設備に関連する品目についての面積のみ記入してください。
　　（例：水稲と露地野菜の複合経営において、水稲用の機械を要望する場合、水稲面積のみ記入）</t>
    <rPh sb="1" eb="3">
      <t>ケイエイ</t>
    </rPh>
    <rPh sb="3" eb="5">
      <t>メンセキ</t>
    </rPh>
    <rPh sb="8" eb="10">
      <t>タンイ</t>
    </rPh>
    <rPh sb="13" eb="16">
      <t>ショウスウテン</t>
    </rPh>
    <rPh sb="16" eb="17">
      <t>ダイ</t>
    </rPh>
    <rPh sb="18" eb="19">
      <t>イ</t>
    </rPh>
    <rPh sb="20" eb="22">
      <t>シセツ</t>
    </rPh>
    <rPh sb="22" eb="24">
      <t>エンゲイ</t>
    </rPh>
    <rPh sb="25" eb="27">
      <t>バアイ</t>
    </rPh>
    <rPh sb="28" eb="29">
      <t>ダイ</t>
    </rPh>
    <rPh sb="30" eb="31">
      <t>イ</t>
    </rPh>
    <rPh sb="34" eb="36">
      <t>キニュウ</t>
    </rPh>
    <rPh sb="48" eb="50">
      <t>ヨウボウ</t>
    </rPh>
    <rPh sb="52" eb="54">
      <t>キカイ</t>
    </rPh>
    <rPh sb="54" eb="56">
      <t>セツビ</t>
    </rPh>
    <rPh sb="57" eb="59">
      <t>カンレン</t>
    </rPh>
    <rPh sb="61" eb="63">
      <t>ヒンモク</t>
    </rPh>
    <rPh sb="68" eb="70">
      <t>メンセキ</t>
    </rPh>
    <rPh sb="72" eb="74">
      <t>キニュウ</t>
    </rPh>
    <phoneticPr fontId="9"/>
  </si>
  <si>
    <t>（契約取引量の割合）</t>
    <rPh sb="1" eb="3">
      <t>ケイヤク</t>
    </rPh>
    <rPh sb="3" eb="5">
      <t>トリヒキ</t>
    </rPh>
    <rPh sb="5" eb="6">
      <t>リョウ</t>
    </rPh>
    <rPh sb="7" eb="9">
      <t>ワリアイ</t>
    </rPh>
    <phoneticPr fontId="9"/>
  </si>
  <si>
    <t>割合</t>
    <rPh sb="0" eb="2">
      <t>ワリアイ</t>
    </rPh>
    <phoneticPr fontId="9"/>
  </si>
  <si>
    <t>対象農林水産物等のうち契約取引量の割合</t>
    <rPh sb="0" eb="2">
      <t>タイショウ</t>
    </rPh>
    <rPh sb="2" eb="4">
      <t>ノウリン</t>
    </rPh>
    <rPh sb="4" eb="7">
      <t>スイサンブツ</t>
    </rPh>
    <rPh sb="7" eb="8">
      <t>トウ</t>
    </rPh>
    <rPh sb="11" eb="13">
      <t>ケイヤク</t>
    </rPh>
    <rPh sb="13" eb="15">
      <t>トリヒキ</t>
    </rPh>
    <rPh sb="15" eb="16">
      <t>リョウ</t>
    </rPh>
    <rPh sb="17" eb="19">
      <t>ワリアイ</t>
    </rPh>
    <phoneticPr fontId="9"/>
  </si>
  <si>
    <t>（１）１．施設設備等支援タイプ、３．施設園芸等支援タイプ、４．りんご生産資材支援タイプ又は６．スマート農業機械等導入支援タイプの場合</t>
    <rPh sb="5" eb="7">
      <t>シセツ</t>
    </rPh>
    <rPh sb="7" eb="10">
      <t>セツビナド</t>
    </rPh>
    <rPh sb="10" eb="12">
      <t>シエン</t>
    </rPh>
    <rPh sb="18" eb="20">
      <t>シセツ</t>
    </rPh>
    <rPh sb="20" eb="22">
      <t>エンゲイ</t>
    </rPh>
    <rPh sb="22" eb="23">
      <t>トウ</t>
    </rPh>
    <rPh sb="23" eb="25">
      <t>シエン</t>
    </rPh>
    <rPh sb="34" eb="36">
      <t>セイサン</t>
    </rPh>
    <rPh sb="36" eb="38">
      <t>シザイ</t>
    </rPh>
    <rPh sb="38" eb="40">
      <t>シエン</t>
    </rPh>
    <rPh sb="43" eb="44">
      <t>マタ</t>
    </rPh>
    <rPh sb="64" eb="66">
      <t>バアイ</t>
    </rPh>
    <phoneticPr fontId="9"/>
  </si>
  <si>
    <t>農林漁業者、認定農業者、認定新規就農者、りんご生産者、
酪農経営者、営農集団、農地所有適格法人、農業協同組合、
畜産農業協同組合、森林組合、漁業協同組合、
卸売市場開設者、堆肥製造業者、公共牧場の管理主体、
地域計画の目標地図に位置づけられた者、
人・農地プランの中心経営体、集落営農組織、
農地中間管理機構から農地を借りている者、その他</t>
    <rPh sb="148" eb="150">
      <t>チュウカン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</si>
</sst>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m&quot;月&quot;d&quot;日&quot;;@"/>
    <numFmt numFmtId="179" formatCode="0.0_ "/>
    <numFmt numFmtId="180" formatCode="[$-411]ggge&quot;年&quot;m&quot;月&quot;d&quot;日&quot;;@"/>
    <numFmt numFmtId="181" formatCode="#,##0.0;[Red]\-#,##0.0"/>
  </numFmts>
  <fonts count="8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2"/>
      <charset val="128"/>
    </font>
    <font>
      <sz val="11"/>
      <name val="ＭＳ 明朝"/>
      <family val="1"/>
      <charset val="128"/>
    </font>
    <font>
      <sz val="11"/>
      <color indexed="8"/>
      <name val="ＭＳ Ｐゴシック"/>
      <family val="3"/>
      <charset val="128"/>
      <scheme val="minor"/>
    </font>
    <font>
      <b/>
      <sz val="11"/>
      <color theme="1"/>
      <name val="ＭＳ Ｐゴシック"/>
      <family val="3"/>
      <charset val="128"/>
    </font>
    <font>
      <b/>
      <sz val="28"/>
      <color theme="1"/>
      <name val="ＭＳ Ｐゴシック"/>
      <family val="3"/>
      <charset val="128"/>
    </font>
    <font>
      <sz val="6"/>
      <name val="ＭＳ Ｐゴシック"/>
      <family val="2"/>
      <charset val="128"/>
      <scheme val="minor"/>
    </font>
    <font>
      <b/>
      <sz val="18"/>
      <color theme="1"/>
      <name val="ＭＳ Ｐゴシック"/>
      <family val="3"/>
      <charset val="128"/>
    </font>
    <font>
      <b/>
      <sz val="16"/>
      <color theme="1"/>
      <name val="ＭＳ Ｐゴシック"/>
      <family val="3"/>
      <charset val="128"/>
    </font>
    <font>
      <b/>
      <sz val="26"/>
      <color theme="1"/>
      <name val="ＭＳ Ｐゴシック"/>
      <family val="3"/>
      <charset val="128"/>
    </font>
    <font>
      <b/>
      <sz val="20"/>
      <color theme="1"/>
      <name val="ＭＳ Ｐゴシック"/>
      <family val="3"/>
      <charset val="128"/>
    </font>
    <font>
      <sz val="12"/>
      <name val="ＭＳ Ｐゴシック"/>
      <family val="3"/>
      <charset val="128"/>
    </font>
    <font>
      <b/>
      <sz val="22"/>
      <color theme="1"/>
      <name val="ＭＳ Ｐゴシック"/>
      <family val="3"/>
      <charset val="128"/>
    </font>
    <font>
      <b/>
      <sz val="24"/>
      <color theme="1"/>
      <name val="ＭＳ Ｐゴシック"/>
      <family val="3"/>
      <charset val="128"/>
    </font>
    <font>
      <b/>
      <sz val="18"/>
      <color rgb="FFFF0000"/>
      <name val="ＭＳ Ｐゴシック"/>
      <family val="3"/>
      <charset val="128"/>
    </font>
    <font>
      <sz val="14"/>
      <name val="ＭＳ Ｐゴシック"/>
      <family val="3"/>
      <charset val="128"/>
    </font>
    <font>
      <sz val="18"/>
      <name val="ＭＳ Ｐゴシック"/>
      <family val="3"/>
      <charset val="128"/>
    </font>
    <font>
      <b/>
      <sz val="18"/>
      <name val="ＭＳ Ｐゴシック"/>
      <family val="3"/>
      <charset val="128"/>
    </font>
    <font>
      <b/>
      <sz val="16"/>
      <name val="ＭＳ Ｐゴシック"/>
      <family val="3"/>
      <charset val="128"/>
    </font>
    <font>
      <b/>
      <sz val="20"/>
      <color rgb="FFFF0000"/>
      <name val="ＭＳ Ｐゴシック"/>
      <family val="3"/>
      <charset val="128"/>
    </font>
    <font>
      <b/>
      <sz val="16"/>
      <color rgb="FFFF0000"/>
      <name val="ＭＳ Ｐゴシック"/>
      <family val="3"/>
      <charset val="128"/>
    </font>
    <font>
      <b/>
      <sz val="26"/>
      <color rgb="FFFF0000"/>
      <name val="ＭＳ Ｐゴシック"/>
      <family val="3"/>
      <charset val="128"/>
    </font>
    <font>
      <b/>
      <sz val="20"/>
      <color rgb="FF0070C0"/>
      <name val="ＭＳ Ｐゴシック"/>
      <family val="3"/>
      <charset val="128"/>
    </font>
    <font>
      <b/>
      <sz val="20"/>
      <name val="ＭＳ Ｐゴシック"/>
      <family val="3"/>
      <charset val="128"/>
    </font>
    <font>
      <b/>
      <sz val="36"/>
      <color theme="1"/>
      <name val="ＭＳ Ｐゴシック"/>
      <family val="3"/>
      <charset val="128"/>
    </font>
    <font>
      <b/>
      <sz val="14"/>
      <color theme="1"/>
      <name val="ＭＳ Ｐゴシック"/>
      <family val="3"/>
      <charset val="128"/>
    </font>
    <font>
      <b/>
      <sz val="24"/>
      <color theme="1"/>
      <name val="ＭＳ Ｐゴシック"/>
      <family val="3"/>
      <charset val="128"/>
      <scheme val="minor"/>
    </font>
    <font>
      <sz val="12"/>
      <color theme="1"/>
      <name val="ＭＳ Ｐゴシック"/>
      <family val="2"/>
      <charset val="128"/>
      <scheme val="minor"/>
    </font>
    <font>
      <sz val="18"/>
      <color theme="1"/>
      <name val="ＭＳ Ｐゴシック"/>
      <family val="3"/>
      <charset val="128"/>
      <scheme val="minor"/>
    </font>
    <font>
      <b/>
      <sz val="26"/>
      <color theme="1"/>
      <name val="ＭＳ Ｐゴシック"/>
      <family val="3"/>
      <charset val="128"/>
      <scheme val="minor"/>
    </font>
    <font>
      <sz val="14"/>
      <color theme="1"/>
      <name val="ＭＳ Ｐゴシック"/>
      <family val="2"/>
      <charset val="128"/>
      <scheme val="minor"/>
    </font>
    <font>
      <sz val="20"/>
      <color theme="1"/>
      <name val="ＭＳ Ｐゴシック"/>
      <family val="2"/>
      <charset val="128"/>
      <scheme val="minor"/>
    </font>
    <font>
      <sz val="16"/>
      <color theme="1"/>
      <name val="ＭＳ Ｐゴシック"/>
      <family val="3"/>
      <charset val="128"/>
      <scheme val="minor"/>
    </font>
    <font>
      <sz val="26"/>
      <color theme="1"/>
      <name val="ＭＳ Ｐゴシック"/>
      <family val="3"/>
      <charset val="128"/>
      <scheme val="minor"/>
    </font>
    <font>
      <sz val="36"/>
      <color theme="1"/>
      <name val="ＭＳ Ｐゴシック"/>
      <family val="3"/>
      <charset val="128"/>
      <scheme val="minor"/>
    </font>
    <font>
      <b/>
      <sz val="16"/>
      <color theme="1"/>
      <name val="ＭＳ Ｐゴシック"/>
      <family val="3"/>
      <charset val="128"/>
      <scheme val="minor"/>
    </font>
    <font>
      <sz val="18"/>
      <color theme="1"/>
      <name val="ＭＳ Ｐゴシック"/>
      <family val="2"/>
      <charset val="128"/>
      <scheme val="minor"/>
    </font>
    <font>
      <sz val="18"/>
      <color rgb="FFFF0000"/>
      <name val="ＭＳ Ｐゴシック"/>
      <family val="3"/>
      <charset val="128"/>
      <scheme val="minor"/>
    </font>
    <font>
      <b/>
      <sz val="18"/>
      <color theme="1"/>
      <name val="ＭＳ Ｐゴシック"/>
      <family val="3"/>
      <charset val="128"/>
      <scheme val="minor"/>
    </font>
    <font>
      <sz val="18"/>
      <color theme="1"/>
      <name val="ＭＳ Ｐゴシック"/>
      <family val="3"/>
      <charset val="128"/>
    </font>
    <font>
      <b/>
      <sz val="22"/>
      <color rgb="FFFF0000"/>
      <name val="ＭＳ Ｐゴシック"/>
      <family val="3"/>
      <charset val="128"/>
    </font>
    <font>
      <b/>
      <sz val="11"/>
      <color rgb="FFFF0000"/>
      <name val="ＭＳ Ｐゴシック"/>
      <family val="3"/>
      <charset val="128"/>
    </font>
    <font>
      <b/>
      <sz val="20"/>
      <color rgb="FF0000FF"/>
      <name val="ＭＳ Ｐゴシック"/>
      <family val="3"/>
      <charset val="128"/>
    </font>
    <font>
      <b/>
      <sz val="24"/>
      <color rgb="FF0000FF"/>
      <name val="ＭＳ Ｐゴシック"/>
      <family val="3"/>
      <charset val="128"/>
    </font>
    <font>
      <b/>
      <sz val="18"/>
      <color rgb="FF0000FF"/>
      <name val="ＭＳ Ｐゴシック"/>
      <family val="3"/>
      <charset val="128"/>
    </font>
    <font>
      <sz val="24"/>
      <color theme="1"/>
      <name val="ＭＳ Ｐゴシック"/>
      <family val="3"/>
      <charset val="128"/>
    </font>
    <font>
      <sz val="20"/>
      <color theme="1"/>
      <name val="ＭＳ Ｐゴシック"/>
      <family val="3"/>
      <charset val="128"/>
    </font>
    <font>
      <sz val="11"/>
      <color theme="1"/>
      <name val="ＭＳ Ｐゴシック"/>
      <family val="3"/>
      <charset val="128"/>
    </font>
    <font>
      <b/>
      <sz val="12"/>
      <color theme="1"/>
      <name val="ＭＳ Ｐゴシック"/>
      <family val="3"/>
      <charset val="128"/>
    </font>
    <font>
      <sz val="10"/>
      <name val="ＭＳ 明朝"/>
      <family val="1"/>
      <charset val="128"/>
    </font>
    <font>
      <sz val="9"/>
      <name val="ＭＳ 明朝"/>
      <family val="1"/>
      <charset val="128"/>
    </font>
    <font>
      <u/>
      <sz val="10"/>
      <name val="ＭＳ 明朝"/>
      <family val="1"/>
      <charset val="128"/>
    </font>
    <font>
      <sz val="9"/>
      <color rgb="FF000000"/>
      <name val="ＭＳ 明朝"/>
      <family val="1"/>
      <charset val="128"/>
    </font>
    <font>
      <sz val="12"/>
      <name val="ＭＳ 明朝"/>
      <family val="1"/>
      <charset val="128"/>
    </font>
    <font>
      <sz val="10.5"/>
      <name val="ＭＳ 明朝"/>
      <family val="1"/>
      <charset val="128"/>
    </font>
    <font>
      <sz val="14"/>
      <name val="ＭＳ 明朝"/>
      <family val="1"/>
      <charset val="128"/>
    </font>
    <font>
      <u/>
      <sz val="11"/>
      <name val="ＭＳ 明朝"/>
      <family val="1"/>
      <charset val="128"/>
    </font>
    <font>
      <sz val="10"/>
      <name val="游ゴシック"/>
      <family val="3"/>
      <charset val="128"/>
    </font>
    <font>
      <sz val="12"/>
      <name val="游ゴシック"/>
      <family val="3"/>
      <charset val="128"/>
    </font>
    <font>
      <sz val="20"/>
      <color theme="1"/>
      <name val="ＭＳ Ｐゴシック"/>
      <family val="3"/>
      <charset val="128"/>
      <scheme val="minor"/>
    </font>
    <font>
      <sz val="14"/>
      <color theme="1"/>
      <name val="ＭＳ Ｐゴシック"/>
      <family val="3"/>
      <charset val="128"/>
      <scheme val="minor"/>
    </font>
    <font>
      <sz val="16"/>
      <name val="ＭＳ Ｐゴシック"/>
      <family val="3"/>
      <charset val="128"/>
      <scheme val="minor"/>
    </font>
    <font>
      <b/>
      <sz val="28"/>
      <color theme="1"/>
      <name val="ＭＳ Ｐゴシック"/>
      <family val="3"/>
      <charset val="128"/>
      <scheme val="minor"/>
    </font>
    <font>
      <sz val="18"/>
      <name val="ＭＳ Ｐゴシック"/>
      <family val="3"/>
      <charset val="128"/>
      <scheme val="minor"/>
    </font>
    <font>
      <b/>
      <sz val="24"/>
      <name val="ＭＳ Ｐゴシック"/>
      <family val="3"/>
      <charset val="128"/>
      <scheme val="minor"/>
    </font>
    <font>
      <b/>
      <sz val="28"/>
      <name val="ＭＳ Ｐゴシック"/>
      <family val="3"/>
      <charset val="128"/>
      <scheme val="minor"/>
    </font>
    <font>
      <b/>
      <sz val="6"/>
      <name val="ＭＳ Ｐゴシック"/>
      <family val="3"/>
      <charset val="128"/>
      <scheme val="minor"/>
    </font>
    <font>
      <b/>
      <sz val="18"/>
      <name val="ＭＳ Ｐゴシック"/>
      <family val="3"/>
      <charset val="128"/>
      <scheme val="minor"/>
    </font>
    <font>
      <b/>
      <sz val="14"/>
      <color rgb="FFFF0000"/>
      <name val="ＭＳ Ｐゴシック"/>
      <family val="3"/>
      <charset val="128"/>
    </font>
    <font>
      <b/>
      <sz val="14"/>
      <name val="ＭＳ Ｐゴシック"/>
      <family val="3"/>
      <charset val="128"/>
    </font>
    <font>
      <b/>
      <sz val="22"/>
      <name val="ＭＳ Ｐゴシック"/>
      <family val="3"/>
      <charset val="128"/>
    </font>
  </fonts>
  <fills count="23">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CCFF"/>
        <bgColor indexed="64"/>
      </patternFill>
    </fill>
    <fill>
      <patternFill patternType="solid">
        <fgColor rgb="FFB4FCFF"/>
        <bgColor indexed="64"/>
      </patternFill>
    </fill>
    <fill>
      <patternFill patternType="solid">
        <fgColor rgb="FFBEFF99"/>
        <bgColor indexed="64"/>
      </patternFill>
    </fill>
    <fill>
      <patternFill patternType="solid">
        <fgColor rgb="FFFFCC99"/>
        <bgColor indexed="64"/>
      </patternFill>
    </fill>
    <fill>
      <patternFill patternType="solid">
        <fgColor rgb="FFFF9689"/>
        <bgColor indexed="64"/>
      </patternFill>
    </fill>
    <fill>
      <patternFill patternType="solid">
        <fgColor rgb="FFDDDDDD"/>
        <bgColor indexed="64"/>
      </patternFill>
    </fill>
    <fill>
      <patternFill patternType="solid">
        <fgColor rgb="FFFFFF99"/>
        <bgColor indexed="64"/>
      </patternFill>
    </fill>
    <fill>
      <patternFill patternType="solid">
        <fgColor rgb="FF96C8FF"/>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hair">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style="thin">
        <color indexed="64"/>
      </bottom>
      <diagonal/>
    </border>
    <border>
      <left style="medium">
        <color indexed="64"/>
      </left>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bottom style="hair">
        <color indexed="64"/>
      </bottom>
      <diagonal style="thin">
        <color indexed="64"/>
      </diagonal>
    </border>
    <border>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bottom/>
      <diagonal style="thin">
        <color indexed="64"/>
      </diagonal>
    </border>
    <border>
      <left/>
      <right style="thin">
        <color indexed="64"/>
      </right>
      <top style="hair">
        <color indexed="64"/>
      </top>
      <bottom/>
      <diagonal/>
    </border>
    <border>
      <left style="thin">
        <color indexed="64"/>
      </left>
      <right/>
      <top style="hair">
        <color indexed="64"/>
      </top>
      <bottom/>
      <diagonal/>
    </border>
  </borders>
  <cellStyleXfs count="20">
    <xf numFmtId="0" fontId="0" fillId="0" borderId="0">
      <alignment vertical="center"/>
    </xf>
    <xf numFmtId="0" fontId="10" fillId="0" borderId="0">
      <alignment vertical="center"/>
    </xf>
    <xf numFmtId="0" fontId="11" fillId="0" borderId="0">
      <alignment vertical="center"/>
    </xf>
    <xf numFmtId="0" fontId="12" fillId="0" borderId="0">
      <alignment vertical="center"/>
    </xf>
    <xf numFmtId="0" fontId="8" fillId="0" borderId="0">
      <alignment vertical="center"/>
    </xf>
    <xf numFmtId="0" fontId="12" fillId="0" borderId="0">
      <alignment vertical="center"/>
    </xf>
    <xf numFmtId="0" fontId="13" fillId="0" borderId="0">
      <alignment vertical="center"/>
    </xf>
    <xf numFmtId="0" fontId="12"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9" fontId="8"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1090">
    <xf numFmtId="0" fontId="0" fillId="0" borderId="0" xfId="0">
      <alignment vertical="center"/>
    </xf>
    <xf numFmtId="0" fontId="14" fillId="0" borderId="0" xfId="10" applyFont="1">
      <alignment vertical="center"/>
    </xf>
    <xf numFmtId="0" fontId="17" fillId="0" borderId="0" xfId="10" applyFont="1">
      <alignment vertical="center"/>
    </xf>
    <xf numFmtId="0" fontId="17" fillId="0" borderId="0" xfId="10" applyFont="1" applyBorder="1" applyAlignment="1">
      <alignment horizontal="center" vertical="center"/>
    </xf>
    <xf numFmtId="0" fontId="17" fillId="0" borderId="0" xfId="10" applyFont="1" applyBorder="1" applyAlignment="1">
      <alignment horizontal="left"/>
    </xf>
    <xf numFmtId="0" fontId="17" fillId="0" borderId="14" xfId="10" applyFont="1" applyBorder="1" applyAlignment="1">
      <alignment horizontal="left" vertical="center"/>
    </xf>
    <xf numFmtId="0" fontId="15" fillId="0" borderId="0" xfId="10" applyFont="1" applyAlignment="1">
      <alignment vertical="center"/>
    </xf>
    <xf numFmtId="0" fontId="21" fillId="0" borderId="0" xfId="0" applyFont="1">
      <alignment vertical="center"/>
    </xf>
    <xf numFmtId="0" fontId="19" fillId="0" borderId="0" xfId="10" applyFont="1" applyBorder="1" applyAlignment="1">
      <alignment horizontal="left" vertical="center"/>
    </xf>
    <xf numFmtId="0" fontId="17" fillId="0" borderId="0" xfId="10" applyFont="1" applyBorder="1" applyAlignment="1">
      <alignment horizontal="center" vertical="center"/>
    </xf>
    <xf numFmtId="0" fontId="22" fillId="0" borderId="0" xfId="10" applyFont="1" applyAlignment="1">
      <alignment horizontal="right" vertical="center"/>
    </xf>
    <xf numFmtId="0" fontId="17" fillId="0" borderId="0" xfId="10" applyFont="1" applyBorder="1" applyAlignment="1">
      <alignment horizontal="center" vertical="center" wrapText="1"/>
    </xf>
    <xf numFmtId="0" fontId="17" fillId="0" borderId="0" xfId="10" applyFont="1" applyAlignment="1">
      <alignment horizontal="center" vertical="center"/>
    </xf>
    <xf numFmtId="0" fontId="17" fillId="0" borderId="0" xfId="10" applyFont="1" applyFill="1" applyBorder="1" applyAlignment="1">
      <alignment horizontal="left" vertical="center" wrapText="1"/>
    </xf>
    <xf numFmtId="0" fontId="25" fillId="0" borderId="0" xfId="0" applyFont="1">
      <alignment vertical="center"/>
    </xf>
    <xf numFmtId="0" fontId="25" fillId="0" borderId="0" xfId="0" applyFont="1" applyAlignment="1">
      <alignment horizontal="center" vertical="center"/>
    </xf>
    <xf numFmtId="178" fontId="25" fillId="0" borderId="0" xfId="0" applyNumberFormat="1" applyFont="1">
      <alignment vertical="center"/>
    </xf>
    <xf numFmtId="0" fontId="25" fillId="0" borderId="1" xfId="0" applyFont="1" applyBorder="1" applyAlignment="1">
      <alignment horizontal="center" vertical="center"/>
    </xf>
    <xf numFmtId="178" fontId="25" fillId="0" borderId="1" xfId="0" applyNumberFormat="1" applyFont="1" applyBorder="1" applyAlignment="1">
      <alignment horizontal="center" vertical="center"/>
    </xf>
    <xf numFmtId="0" fontId="25" fillId="0" borderId="1" xfId="0" applyFont="1" applyBorder="1">
      <alignment vertical="center"/>
    </xf>
    <xf numFmtId="178" fontId="25" fillId="0" borderId="1" xfId="0" applyNumberFormat="1" applyFont="1" applyBorder="1">
      <alignment vertical="center"/>
    </xf>
    <xf numFmtId="0" fontId="26" fillId="0" borderId="0" xfId="0" applyFont="1">
      <alignment vertical="center"/>
    </xf>
    <xf numFmtId="0" fontId="26" fillId="0" borderId="0" xfId="0" applyFont="1" applyAlignment="1">
      <alignment vertical="center"/>
    </xf>
    <xf numFmtId="0" fontId="26" fillId="0" borderId="0" xfId="0" applyFont="1" applyAlignment="1">
      <alignment horizontal="right" vertical="center"/>
    </xf>
    <xf numFmtId="0" fontId="25" fillId="0" borderId="1" xfId="0" applyFont="1" applyBorder="1" applyAlignment="1">
      <alignment horizontal="center" vertical="center" wrapText="1"/>
    </xf>
    <xf numFmtId="0" fontId="17" fillId="0" borderId="0" xfId="10" applyFont="1" applyBorder="1" applyAlignment="1">
      <alignment horizontal="center" vertical="center"/>
    </xf>
    <xf numFmtId="0" fontId="17" fillId="0" borderId="5" xfId="10" applyFont="1" applyBorder="1" applyAlignment="1">
      <alignment horizontal="left" vertical="center"/>
    </xf>
    <xf numFmtId="0" fontId="20" fillId="0" borderId="1" xfId="10" applyFont="1" applyBorder="1" applyAlignment="1">
      <alignment horizontal="center" vertical="center"/>
    </xf>
    <xf numFmtId="0" fontId="19" fillId="0" borderId="0" xfId="10" applyFont="1" applyBorder="1" applyAlignment="1">
      <alignment horizontal="left" vertical="center"/>
    </xf>
    <xf numFmtId="0" fontId="24" fillId="0" borderId="0" xfId="10" applyFont="1" applyBorder="1" applyAlignment="1">
      <alignment horizontal="left" vertical="top"/>
    </xf>
    <xf numFmtId="0" fontId="27" fillId="0" borderId="0" xfId="10" applyFont="1">
      <alignment vertical="center"/>
    </xf>
    <xf numFmtId="0" fontId="27" fillId="0" borderId="0" xfId="10" applyFont="1" applyAlignment="1">
      <alignment horizontal="center" vertical="center"/>
    </xf>
    <xf numFmtId="0" fontId="20" fillId="0" borderId="0" xfId="10" applyFont="1">
      <alignment vertical="center"/>
    </xf>
    <xf numFmtId="0" fontId="20" fillId="0" borderId="0" xfId="10" applyFont="1" applyBorder="1" applyAlignment="1">
      <alignment horizontal="left"/>
    </xf>
    <xf numFmtId="0" fontId="20" fillId="0" borderId="0" xfId="10" applyFont="1" applyBorder="1" applyAlignment="1">
      <alignment horizontal="center" vertical="center"/>
    </xf>
    <xf numFmtId="0" fontId="20" fillId="0" borderId="0" xfId="10" applyFont="1" applyAlignment="1">
      <alignment horizontal="center" vertical="center"/>
    </xf>
    <xf numFmtId="0" fontId="20" fillId="0" borderId="0" xfId="10" applyFont="1" applyAlignment="1">
      <alignment horizontal="center" vertical="center" wrapText="1"/>
    </xf>
    <xf numFmtId="0" fontId="20" fillId="0" borderId="1" xfId="10" applyFont="1" applyBorder="1" applyAlignment="1">
      <alignment horizontal="center" vertical="center" wrapText="1"/>
    </xf>
    <xf numFmtId="0" fontId="27" fillId="0" borderId="0" xfId="10" applyFont="1" applyAlignment="1">
      <alignment horizontal="left" vertical="center"/>
    </xf>
    <xf numFmtId="0" fontId="21" fillId="0" borderId="0" xfId="0" applyFont="1" applyAlignment="1">
      <alignment horizontal="right" vertical="center"/>
    </xf>
    <xf numFmtId="0" fontId="27" fillId="0" borderId="0" xfId="10" applyFont="1" applyFill="1">
      <alignment vertical="center"/>
    </xf>
    <xf numFmtId="0" fontId="27" fillId="0" borderId="1" xfId="10" applyFont="1" applyBorder="1">
      <alignment vertical="center"/>
    </xf>
    <xf numFmtId="0" fontId="17" fillId="0" borderId="1" xfId="10" applyFont="1" applyBorder="1">
      <alignment vertical="center"/>
    </xf>
    <xf numFmtId="0" fontId="17" fillId="0" borderId="0" xfId="10" applyFont="1" applyBorder="1" applyAlignment="1">
      <alignment horizontal="center" vertical="center"/>
    </xf>
    <xf numFmtId="0" fontId="31" fillId="0" borderId="0" xfId="10" applyFont="1" applyBorder="1" applyAlignment="1">
      <alignment horizontal="left" vertical="center"/>
    </xf>
    <xf numFmtId="0" fontId="32" fillId="0" borderId="0" xfId="10" applyFont="1" applyAlignment="1">
      <alignment horizontal="center" vertical="center" wrapText="1"/>
    </xf>
    <xf numFmtId="0" fontId="33" fillId="0" borderId="1" xfId="10" applyFont="1" applyBorder="1" applyAlignment="1">
      <alignment horizontal="center" vertical="center" wrapText="1"/>
    </xf>
    <xf numFmtId="0" fontId="17" fillId="0" borderId="0" xfId="10" applyFont="1" applyAlignment="1">
      <alignment vertical="top"/>
    </xf>
    <xf numFmtId="0" fontId="27" fillId="0" borderId="0" xfId="10" applyFont="1" applyBorder="1" applyAlignment="1">
      <alignment horizontal="center" vertical="center"/>
    </xf>
    <xf numFmtId="0" fontId="27" fillId="0" borderId="0" xfId="10" applyFont="1" applyBorder="1">
      <alignment vertical="center"/>
    </xf>
    <xf numFmtId="0" fontId="27" fillId="0" borderId="0" xfId="10" applyFont="1" applyBorder="1" applyAlignment="1">
      <alignment horizontal="left" vertical="center"/>
    </xf>
    <xf numFmtId="0" fontId="18" fillId="6" borderId="2" xfId="10" applyFont="1" applyFill="1" applyBorder="1" applyAlignment="1">
      <alignment horizontal="center" vertical="center"/>
    </xf>
    <xf numFmtId="0" fontId="18" fillId="3" borderId="2" xfId="10" applyFont="1" applyFill="1" applyBorder="1" applyAlignment="1">
      <alignment horizontal="center" vertical="center"/>
    </xf>
    <xf numFmtId="0" fontId="36" fillId="0" borderId="0" xfId="15" applyFont="1" applyAlignment="1">
      <alignment vertical="center"/>
    </xf>
    <xf numFmtId="0" fontId="37" fillId="0" borderId="0" xfId="15" applyFont="1">
      <alignment vertical="center"/>
    </xf>
    <xf numFmtId="0" fontId="38" fillId="0" borderId="33" xfId="15" applyFont="1" applyBorder="1">
      <alignment vertical="center"/>
    </xf>
    <xf numFmtId="0" fontId="38" fillId="0" borderId="34" xfId="15" applyFont="1" applyBorder="1">
      <alignment vertical="center"/>
    </xf>
    <xf numFmtId="0" fontId="38" fillId="0" borderId="35" xfId="15" applyFont="1" applyBorder="1">
      <alignment vertical="center"/>
    </xf>
    <xf numFmtId="0" fontId="38" fillId="0" borderId="0" xfId="15" applyFont="1" applyBorder="1">
      <alignment vertical="center"/>
    </xf>
    <xf numFmtId="0" fontId="38" fillId="0" borderId="0" xfId="15" applyFont="1">
      <alignment vertical="center"/>
    </xf>
    <xf numFmtId="0" fontId="38" fillId="0" borderId="0" xfId="15" applyFont="1" applyBorder="1" applyAlignment="1">
      <alignment vertical="center" wrapText="1"/>
    </xf>
    <xf numFmtId="0" fontId="40" fillId="0" borderId="0" xfId="15" applyFont="1" applyBorder="1">
      <alignment vertical="center"/>
    </xf>
    <xf numFmtId="0" fontId="41" fillId="0" borderId="0" xfId="15" applyFont="1">
      <alignment vertical="center"/>
    </xf>
    <xf numFmtId="0" fontId="39" fillId="0" borderId="9" xfId="15" applyFont="1" applyFill="1" applyBorder="1" applyAlignment="1">
      <alignment horizontal="left" vertical="center"/>
    </xf>
    <xf numFmtId="0" fontId="42" fillId="0" borderId="0" xfId="15" applyFont="1" applyBorder="1">
      <alignment vertical="center"/>
    </xf>
    <xf numFmtId="0" fontId="42" fillId="0" borderId="1" xfId="15" applyFont="1" applyBorder="1">
      <alignment vertical="center"/>
    </xf>
    <xf numFmtId="0" fontId="42" fillId="0" borderId="0" xfId="15" applyFont="1">
      <alignment vertical="center"/>
    </xf>
    <xf numFmtId="0" fontId="43" fillId="0" borderId="0" xfId="15" applyFont="1">
      <alignment vertical="center"/>
    </xf>
    <xf numFmtId="0" fontId="44" fillId="0" borderId="0" xfId="15" applyFont="1">
      <alignment vertical="center"/>
    </xf>
    <xf numFmtId="0" fontId="40" fillId="0" borderId="0" xfId="15" applyFont="1" applyBorder="1" applyAlignment="1">
      <alignment horizontal="center" vertical="center"/>
    </xf>
    <xf numFmtId="0" fontId="42" fillId="2" borderId="1" xfId="15" applyFont="1" applyFill="1" applyBorder="1">
      <alignment vertical="center"/>
    </xf>
    <xf numFmtId="0" fontId="39" fillId="0" borderId="0" xfId="15" applyFont="1" applyBorder="1" applyAlignment="1">
      <alignment horizontal="left" vertical="center"/>
    </xf>
    <xf numFmtId="0" fontId="42" fillId="0" borderId="0" xfId="15" applyFont="1" applyBorder="1" applyAlignment="1">
      <alignment horizontal="left" vertical="center"/>
    </xf>
    <xf numFmtId="0" fontId="42" fillId="2" borderId="1" xfId="15" applyFont="1" applyFill="1" applyBorder="1" applyAlignment="1">
      <alignment horizontal="left" vertical="center"/>
    </xf>
    <xf numFmtId="0" fontId="42" fillId="8" borderId="38" xfId="15" applyFont="1" applyFill="1" applyBorder="1" applyAlignment="1">
      <alignment horizontal="left" vertical="center"/>
    </xf>
    <xf numFmtId="0" fontId="40" fillId="0" borderId="38" xfId="15" applyFont="1" applyBorder="1" applyAlignment="1">
      <alignment horizontal="center" vertical="center"/>
    </xf>
    <xf numFmtId="0" fontId="40" fillId="4" borderId="38" xfId="15" applyFont="1" applyFill="1" applyBorder="1" applyAlignment="1">
      <alignment horizontal="center" vertical="center"/>
    </xf>
    <xf numFmtId="0" fontId="46" fillId="0" borderId="0" xfId="15" applyFont="1" applyAlignment="1">
      <alignment horizontal="center" vertical="center"/>
    </xf>
    <xf numFmtId="0" fontId="47" fillId="0" borderId="0" xfId="15" applyFont="1">
      <alignment vertical="center"/>
    </xf>
    <xf numFmtId="2" fontId="42" fillId="3" borderId="1" xfId="15" applyNumberFormat="1" applyFont="1" applyFill="1" applyBorder="1">
      <alignment vertical="center"/>
    </xf>
    <xf numFmtId="0" fontId="42" fillId="3" borderId="1" xfId="15" applyFont="1" applyFill="1" applyBorder="1" applyAlignment="1">
      <alignment horizontal="left" vertical="center"/>
    </xf>
    <xf numFmtId="0" fontId="45" fillId="0" borderId="0" xfId="15" applyFont="1" applyBorder="1" applyAlignment="1">
      <alignment horizontal="right" vertical="center"/>
    </xf>
    <xf numFmtId="0" fontId="19" fillId="0" borderId="0" xfId="10" applyFont="1" applyBorder="1" applyAlignment="1">
      <alignment horizontal="left" vertical="center" wrapText="1"/>
    </xf>
    <xf numFmtId="0" fontId="17" fillId="0" borderId="1" xfId="10" applyFont="1" applyBorder="1" applyAlignment="1">
      <alignment horizontal="center" vertical="center"/>
    </xf>
    <xf numFmtId="0" fontId="17" fillId="0" borderId="1" xfId="10" applyFont="1" applyBorder="1" applyAlignment="1">
      <alignment horizontal="center" vertical="center"/>
    </xf>
    <xf numFmtId="0" fontId="17" fillId="6" borderId="2" xfId="10" applyFont="1" applyFill="1" applyBorder="1" applyAlignment="1">
      <alignment horizontal="center" vertical="center"/>
    </xf>
    <xf numFmtId="0" fontId="49" fillId="0" borderId="0" xfId="10" applyFont="1" applyAlignment="1">
      <alignment horizontal="left" vertical="center"/>
    </xf>
    <xf numFmtId="0" fontId="49" fillId="0" borderId="0" xfId="10" applyFont="1" applyBorder="1" applyAlignment="1">
      <alignment horizontal="left" vertical="center"/>
    </xf>
    <xf numFmtId="0" fontId="15" fillId="0" borderId="0" xfId="10" quotePrefix="1" applyFont="1" applyAlignment="1">
      <alignment horizontal="center" vertical="top"/>
    </xf>
    <xf numFmtId="0" fontId="0" fillId="0" borderId="0" xfId="0" applyBorder="1" applyAlignment="1">
      <alignment horizontal="left" vertical="center" wrapText="1"/>
    </xf>
    <xf numFmtId="0" fontId="15" fillId="0" borderId="0" xfId="10" quotePrefix="1" applyFont="1" applyAlignment="1">
      <alignment horizontal="right" vertical="top"/>
    </xf>
    <xf numFmtId="0" fontId="17" fillId="0" borderId="0" xfId="10" applyFont="1" applyBorder="1">
      <alignment vertical="center"/>
    </xf>
    <xf numFmtId="0" fontId="17" fillId="3" borderId="2" xfId="10" applyFont="1" applyFill="1" applyBorder="1" applyAlignment="1">
      <alignment horizontal="center" vertical="center"/>
    </xf>
    <xf numFmtId="0" fontId="17" fillId="0" borderId="1" xfId="10" applyFont="1" applyBorder="1" applyAlignment="1">
      <alignment horizontal="center" vertical="center"/>
    </xf>
    <xf numFmtId="0" fontId="17" fillId="0" borderId="0" xfId="10" applyFont="1" applyBorder="1" applyAlignment="1">
      <alignment horizontal="left" vertical="center"/>
    </xf>
    <xf numFmtId="0" fontId="17" fillId="0" borderId="0" xfId="10" applyFont="1" applyBorder="1" applyAlignment="1">
      <alignment horizontal="center" vertical="center"/>
    </xf>
    <xf numFmtId="0" fontId="24" fillId="0" borderId="0" xfId="10" applyFont="1">
      <alignment vertical="center"/>
    </xf>
    <xf numFmtId="0" fontId="24" fillId="0" borderId="1" xfId="10" applyFont="1" applyBorder="1" applyAlignment="1">
      <alignment horizontal="center" vertical="center"/>
    </xf>
    <xf numFmtId="0" fontId="24" fillId="3" borderId="2" xfId="10" applyFont="1" applyFill="1" applyBorder="1" applyAlignment="1">
      <alignment horizontal="center" vertical="center"/>
    </xf>
    <xf numFmtId="0" fontId="24" fillId="0" borderId="0" xfId="10" applyFont="1" applyBorder="1" applyAlignment="1">
      <alignment horizontal="left" vertical="center" wrapText="1"/>
    </xf>
    <xf numFmtId="0" fontId="24" fillId="0" borderId="0" xfId="10" applyFont="1" applyBorder="1" applyAlignment="1">
      <alignment horizontal="center" vertical="center"/>
    </xf>
    <xf numFmtId="0" fontId="24" fillId="0" borderId="0" xfId="10" applyFont="1" applyBorder="1" applyAlignment="1">
      <alignment horizontal="center" vertical="center" wrapText="1"/>
    </xf>
    <xf numFmtId="0" fontId="24" fillId="0" borderId="0" xfId="10" applyFont="1" applyFill="1" applyBorder="1" applyAlignment="1">
      <alignment horizontal="left" vertical="top" wrapText="1"/>
    </xf>
    <xf numFmtId="0" fontId="24" fillId="0" borderId="0" xfId="10" applyFont="1" applyBorder="1" applyAlignment="1">
      <alignment horizontal="center" vertical="top"/>
    </xf>
    <xf numFmtId="0" fontId="24" fillId="0" borderId="0" xfId="10" applyFont="1" applyBorder="1" applyAlignment="1">
      <alignment horizontal="center" vertical="top" wrapText="1"/>
    </xf>
    <xf numFmtId="0" fontId="24" fillId="0" borderId="0" xfId="10" applyFont="1" applyAlignment="1">
      <alignment vertical="top"/>
    </xf>
    <xf numFmtId="0" fontId="24" fillId="0" borderId="0" xfId="10" applyFont="1" applyBorder="1" applyAlignment="1">
      <alignment horizontal="left"/>
    </xf>
    <xf numFmtId="0" fontId="50" fillId="0" borderId="0" xfId="10" applyFont="1" applyAlignment="1">
      <alignment horizontal="right" vertical="center"/>
    </xf>
    <xf numFmtId="0" fontId="30" fillId="3" borderId="2" xfId="10" applyFont="1" applyFill="1" applyBorder="1" applyAlignment="1">
      <alignment vertical="center"/>
    </xf>
    <xf numFmtId="0" fontId="24" fillId="8" borderId="2" xfId="10" applyFont="1" applyFill="1" applyBorder="1" applyAlignment="1">
      <alignment horizontal="center" vertical="center"/>
    </xf>
    <xf numFmtId="0" fontId="24" fillId="0" borderId="0" xfId="10" applyFont="1" applyFill="1" applyBorder="1" applyAlignment="1">
      <alignment vertical="center"/>
    </xf>
    <xf numFmtId="0" fontId="24" fillId="0" borderId="0" xfId="10" applyFont="1" applyFill="1" applyBorder="1" applyAlignment="1">
      <alignment vertical="center" wrapText="1"/>
    </xf>
    <xf numFmtId="0" fontId="24" fillId="0" borderId="0" xfId="10" applyFont="1" applyFill="1" applyBorder="1" applyAlignment="1">
      <alignment horizontal="center" vertical="center" wrapText="1"/>
    </xf>
    <xf numFmtId="0" fontId="24" fillId="0" borderId="0" xfId="10" applyFont="1" applyFill="1">
      <alignment vertical="center"/>
    </xf>
    <xf numFmtId="0" fontId="18" fillId="8" borderId="2" xfId="10" applyFont="1" applyFill="1" applyBorder="1" applyAlignment="1">
      <alignment horizontal="center" vertical="center"/>
    </xf>
    <xf numFmtId="0" fontId="17" fillId="8" borderId="2" xfId="10" applyFont="1" applyFill="1" applyBorder="1" applyAlignment="1">
      <alignment horizontal="center" vertical="center"/>
    </xf>
    <xf numFmtId="0" fontId="27" fillId="0" borderId="0" xfId="10" applyFont="1" applyBorder="1" applyAlignment="1">
      <alignment horizontal="left" vertical="center" wrapText="1"/>
    </xf>
    <xf numFmtId="0" fontId="27" fillId="0" borderId="0" xfId="10" applyFont="1" applyBorder="1" applyAlignment="1">
      <alignment horizontal="center" vertical="center" wrapText="1"/>
    </xf>
    <xf numFmtId="0" fontId="27" fillId="0" borderId="0" xfId="10" applyFont="1" applyAlignment="1">
      <alignment vertical="top"/>
    </xf>
    <xf numFmtId="0" fontId="27" fillId="0" borderId="0" xfId="10" applyFont="1" applyBorder="1" applyAlignment="1">
      <alignment horizontal="left" vertical="top"/>
    </xf>
    <xf numFmtId="0" fontId="27" fillId="0" borderId="0" xfId="10" applyFont="1" applyFill="1" applyBorder="1" applyAlignment="1">
      <alignment horizontal="left" vertical="top" wrapText="1"/>
    </xf>
    <xf numFmtId="0" fontId="27" fillId="0" borderId="0" xfId="10" applyFont="1" applyBorder="1" applyAlignment="1">
      <alignment horizontal="center" vertical="top"/>
    </xf>
    <xf numFmtId="0" fontId="27" fillId="0" borderId="0" xfId="10" applyFont="1" applyBorder="1" applyAlignment="1">
      <alignment horizontal="center" vertical="top" wrapText="1"/>
    </xf>
    <xf numFmtId="0" fontId="27" fillId="7" borderId="0" xfId="10" applyFont="1" applyFill="1" applyBorder="1" applyAlignment="1">
      <alignment horizontal="center" vertical="center" wrapText="1"/>
    </xf>
    <xf numFmtId="177" fontId="27" fillId="7" borderId="0" xfId="10" applyNumberFormat="1" applyFont="1" applyFill="1" applyBorder="1" applyAlignment="1">
      <alignment vertical="center"/>
    </xf>
    <xf numFmtId="0" fontId="27" fillId="7" borderId="1" xfId="10" applyFont="1" applyFill="1" applyBorder="1" applyAlignment="1">
      <alignment horizontal="center" vertical="center" textRotation="255" wrapText="1"/>
    </xf>
    <xf numFmtId="0" fontId="27" fillId="7" borderId="6" xfId="10" applyFont="1" applyFill="1" applyBorder="1" applyAlignment="1">
      <alignment horizontal="center" vertical="center" wrapText="1"/>
    </xf>
    <xf numFmtId="0" fontId="27" fillId="7" borderId="0" xfId="10" applyFont="1" applyFill="1" applyBorder="1">
      <alignment vertical="center"/>
    </xf>
    <xf numFmtId="0" fontId="27" fillId="7" borderId="6" xfId="10" applyFont="1" applyFill="1" applyBorder="1" applyAlignment="1">
      <alignment horizontal="center" vertical="center" textRotation="255" wrapText="1"/>
    </xf>
    <xf numFmtId="0" fontId="27" fillId="7" borderId="3" xfId="10" applyFont="1" applyFill="1" applyBorder="1" applyAlignment="1">
      <alignment horizontal="center" vertical="center"/>
    </xf>
    <xf numFmtId="0" fontId="18" fillId="2" borderId="2" xfId="10" applyFont="1" applyFill="1" applyBorder="1" applyAlignment="1">
      <alignment horizontal="center" vertical="center"/>
    </xf>
    <xf numFmtId="0" fontId="17" fillId="2" borderId="2" xfId="10" applyFont="1" applyFill="1" applyBorder="1" applyAlignment="1">
      <alignment horizontal="center" vertical="center"/>
    </xf>
    <xf numFmtId="0" fontId="17" fillId="0" borderId="0" xfId="10" applyFont="1" applyBorder="1" applyAlignment="1">
      <alignment horizontal="left" vertical="top"/>
    </xf>
    <xf numFmtId="0" fontId="18" fillId="11" borderId="2" xfId="10" applyFont="1" applyFill="1" applyBorder="1" applyAlignment="1">
      <alignment horizontal="center" vertical="center"/>
    </xf>
    <xf numFmtId="0" fontId="17" fillId="2" borderId="8" xfId="10" applyFont="1" applyFill="1" applyBorder="1" applyAlignment="1">
      <alignment vertical="center" wrapText="1"/>
    </xf>
    <xf numFmtId="0" fontId="17" fillId="2" borderId="9" xfId="10" applyFont="1" applyFill="1" applyBorder="1" applyAlignment="1">
      <alignment vertical="center" wrapText="1"/>
    </xf>
    <xf numFmtId="0" fontId="17" fillId="2" borderId="10" xfId="10" applyFont="1" applyFill="1" applyBorder="1" applyAlignment="1">
      <alignment vertical="center" wrapText="1"/>
    </xf>
    <xf numFmtId="0" fontId="28" fillId="2" borderId="41" xfId="10" applyFont="1" applyFill="1" applyBorder="1" applyAlignment="1">
      <alignment horizontal="center" vertical="center"/>
    </xf>
    <xf numFmtId="0" fontId="28" fillId="3" borderId="41" xfId="10" applyFont="1" applyFill="1" applyBorder="1" applyAlignment="1">
      <alignment horizontal="center" vertical="center"/>
    </xf>
    <xf numFmtId="0" fontId="18" fillId="5" borderId="2" xfId="10" applyFont="1" applyFill="1" applyBorder="1" applyAlignment="1">
      <alignment horizontal="center" vertical="center"/>
    </xf>
    <xf numFmtId="0" fontId="17" fillId="5" borderId="2" xfId="10" applyFont="1" applyFill="1" applyBorder="1" applyAlignment="1">
      <alignment horizontal="center" vertical="center"/>
    </xf>
    <xf numFmtId="9" fontId="17" fillId="10" borderId="53" xfId="16" applyFont="1" applyFill="1" applyBorder="1" applyAlignment="1">
      <alignment horizontal="center" vertical="center"/>
    </xf>
    <xf numFmtId="9" fontId="17" fillId="10" borderId="3" xfId="16" applyFont="1" applyFill="1" applyBorder="1" applyAlignment="1">
      <alignment horizontal="center" vertical="center"/>
    </xf>
    <xf numFmtId="0" fontId="17" fillId="7" borderId="53" xfId="10" applyFont="1" applyFill="1" applyBorder="1" applyAlignment="1">
      <alignment horizontal="center" vertical="center" wrapText="1"/>
    </xf>
    <xf numFmtId="0" fontId="17" fillId="12" borderId="8" xfId="10" applyFont="1" applyFill="1" applyBorder="1" applyAlignment="1">
      <alignment vertical="center" wrapText="1"/>
    </xf>
    <xf numFmtId="0" fontId="17" fillId="12" borderId="9" xfId="10" applyFont="1" applyFill="1" applyBorder="1" applyAlignment="1">
      <alignment vertical="center" wrapText="1"/>
    </xf>
    <xf numFmtId="0" fontId="17" fillId="12" borderId="10" xfId="10" applyFont="1" applyFill="1" applyBorder="1" applyAlignment="1">
      <alignment vertical="center" wrapText="1"/>
    </xf>
    <xf numFmtId="0" fontId="18" fillId="12" borderId="2" xfId="10" applyFont="1" applyFill="1" applyBorder="1" applyAlignment="1">
      <alignment horizontal="center" vertical="center"/>
    </xf>
    <xf numFmtId="0" fontId="17" fillId="12" borderId="2" xfId="10" applyFont="1" applyFill="1" applyBorder="1" applyAlignment="1">
      <alignment horizontal="center" vertical="center"/>
    </xf>
    <xf numFmtId="0" fontId="17" fillId="0" borderId="1" xfId="10" applyFont="1" applyBorder="1" applyAlignment="1">
      <alignment horizontal="center" vertical="center"/>
    </xf>
    <xf numFmtId="0" fontId="27" fillId="7" borderId="0" xfId="10" applyFont="1" applyFill="1" applyBorder="1" applyAlignment="1">
      <alignment horizontal="center" vertical="center" textRotation="255" wrapText="1"/>
    </xf>
    <xf numFmtId="0" fontId="27" fillId="7" borderId="0" xfId="10" applyFont="1" applyFill="1" applyBorder="1" applyAlignment="1">
      <alignment horizontal="left" vertical="center" wrapText="1"/>
    </xf>
    <xf numFmtId="0" fontId="17" fillId="0" borderId="0" xfId="10" applyFont="1" applyBorder="1" applyAlignment="1">
      <alignment horizontal="center" vertical="center"/>
    </xf>
    <xf numFmtId="0" fontId="18" fillId="5" borderId="41" xfId="10" applyFont="1" applyFill="1" applyBorder="1" applyAlignment="1">
      <alignment horizontal="center" vertical="center"/>
    </xf>
    <xf numFmtId="0" fontId="14" fillId="0" borderId="0" xfId="17" applyFont="1">
      <alignment vertical="center"/>
    </xf>
    <xf numFmtId="0" fontId="51" fillId="0" borderId="0" xfId="17" applyFont="1">
      <alignment vertical="center"/>
    </xf>
    <xf numFmtId="0" fontId="27" fillId="0" borderId="0" xfId="17" applyFont="1" applyAlignment="1">
      <alignment vertical="center"/>
    </xf>
    <xf numFmtId="0" fontId="27" fillId="0" borderId="0" xfId="17" applyFont="1">
      <alignment vertical="center"/>
    </xf>
    <xf numFmtId="0" fontId="17" fillId="0" borderId="0" xfId="17" applyFont="1">
      <alignment vertical="center"/>
    </xf>
    <xf numFmtId="0" fontId="22" fillId="0" borderId="0" xfId="17" applyFont="1" applyBorder="1" applyAlignment="1">
      <alignment horizontal="right"/>
    </xf>
    <xf numFmtId="0" fontId="28" fillId="8" borderId="41" xfId="10" applyFont="1" applyFill="1" applyBorder="1" applyAlignment="1">
      <alignment horizontal="center" vertical="center"/>
    </xf>
    <xf numFmtId="0" fontId="28" fillId="6" borderId="41" xfId="10" applyFont="1" applyFill="1" applyBorder="1" applyAlignment="1">
      <alignment horizontal="center" vertical="center"/>
    </xf>
    <xf numFmtId="0" fontId="27" fillId="6" borderId="41" xfId="10" applyFont="1" applyFill="1" applyBorder="1" applyAlignment="1">
      <alignment horizontal="center" vertical="center"/>
    </xf>
    <xf numFmtId="0" fontId="17" fillId="10" borderId="3" xfId="10" applyFont="1" applyFill="1" applyBorder="1" applyAlignment="1">
      <alignment horizontal="center" vertical="center"/>
    </xf>
    <xf numFmtId="0" fontId="17" fillId="0" borderId="0" xfId="10" applyFont="1" applyAlignment="1">
      <alignment vertical="center" wrapText="1"/>
    </xf>
    <xf numFmtId="0" fontId="17" fillId="0" borderId="0" xfId="10" applyFont="1" applyAlignment="1">
      <alignment vertical="center"/>
    </xf>
    <xf numFmtId="0" fontId="17" fillId="0" borderId="0" xfId="10" applyNumberFormat="1" applyFont="1" applyAlignment="1">
      <alignment horizontal="center" vertical="center"/>
    </xf>
    <xf numFmtId="0" fontId="19" fillId="0" borderId="0" xfId="17" applyFont="1" applyBorder="1" applyAlignment="1">
      <alignment horizontal="left" vertical="center"/>
    </xf>
    <xf numFmtId="0" fontId="17" fillId="0" borderId="0" xfId="17" applyFont="1" applyBorder="1" applyAlignment="1">
      <alignment horizontal="center" vertical="center"/>
    </xf>
    <xf numFmtId="0" fontId="17" fillId="0" borderId="0" xfId="17" applyFont="1" applyBorder="1" applyAlignment="1">
      <alignment horizontal="left"/>
    </xf>
    <xf numFmtId="0" fontId="23" fillId="0" borderId="0" xfId="17" applyFont="1" applyBorder="1" applyAlignment="1">
      <alignment horizontal="left" vertical="center"/>
    </xf>
    <xf numFmtId="177" fontId="20" fillId="7" borderId="5" xfId="17" applyNumberFormat="1" applyFont="1" applyFill="1" applyBorder="1" applyAlignment="1">
      <alignment vertical="center" wrapText="1"/>
    </xf>
    <xf numFmtId="177" fontId="20" fillId="7" borderId="10" xfId="17" applyNumberFormat="1" applyFont="1" applyFill="1" applyBorder="1" applyAlignment="1">
      <alignment vertical="center" wrapText="1"/>
    </xf>
    <xf numFmtId="0" fontId="17" fillId="9" borderId="3" xfId="10" applyFont="1" applyFill="1" applyBorder="1" applyAlignment="1">
      <alignment horizontal="center" vertical="center" wrapText="1"/>
    </xf>
    <xf numFmtId="0" fontId="17" fillId="9" borderId="41" xfId="1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0" fontId="17" fillId="0" borderId="0" xfId="17" applyFont="1" applyBorder="1" applyAlignment="1">
      <alignment horizontal="left" vertical="center"/>
    </xf>
    <xf numFmtId="0" fontId="20" fillId="7" borderId="69" xfId="17" applyFont="1" applyFill="1" applyBorder="1" applyAlignment="1">
      <alignment vertical="center"/>
    </xf>
    <xf numFmtId="0" fontId="17" fillId="0" borderId="9" xfId="17" applyFont="1" applyFill="1" applyBorder="1" applyAlignment="1">
      <alignment horizontal="center" vertical="center" wrapText="1"/>
    </xf>
    <xf numFmtId="0" fontId="17" fillId="0" borderId="9" xfId="17" applyFont="1" applyFill="1" applyBorder="1" applyAlignment="1">
      <alignment horizontal="center" vertical="center"/>
    </xf>
    <xf numFmtId="177" fontId="20" fillId="0" borderId="0" xfId="17" applyNumberFormat="1" applyFont="1" applyBorder="1" applyAlignment="1">
      <alignment horizontal="center" vertical="center"/>
    </xf>
    <xf numFmtId="0" fontId="55" fillId="0" borderId="0" xfId="17" applyFont="1" applyFill="1" applyBorder="1" applyAlignment="1">
      <alignment horizontal="left" vertical="center"/>
    </xf>
    <xf numFmtId="0" fontId="49" fillId="0" borderId="0" xfId="17" applyFont="1" applyFill="1" applyBorder="1" applyAlignment="1">
      <alignment horizontal="left" vertical="center"/>
    </xf>
    <xf numFmtId="177" fontId="56" fillId="0" borderId="0" xfId="17" applyNumberFormat="1" applyFont="1" applyBorder="1" applyAlignment="1">
      <alignment horizontal="left" vertical="center"/>
    </xf>
    <xf numFmtId="0" fontId="49" fillId="0" borderId="0" xfId="17" applyFont="1" applyBorder="1" applyAlignment="1">
      <alignment horizontal="left" vertical="center"/>
    </xf>
    <xf numFmtId="0" fontId="17" fillId="0" borderId="0" xfId="17" applyFont="1" applyBorder="1">
      <alignment vertical="center"/>
    </xf>
    <xf numFmtId="0" fontId="55" fillId="0" borderId="7" xfId="17" applyFont="1" applyFill="1" applyBorder="1" applyAlignment="1">
      <alignment horizontal="left" vertical="center"/>
    </xf>
    <xf numFmtId="0" fontId="49" fillId="0" borderId="7" xfId="17" applyFont="1" applyFill="1" applyBorder="1" applyAlignment="1">
      <alignment horizontal="left" vertical="center"/>
    </xf>
    <xf numFmtId="177" fontId="56" fillId="0" borderId="7" xfId="17" applyNumberFormat="1" applyFont="1" applyBorder="1" applyAlignment="1">
      <alignment horizontal="left" vertical="center"/>
    </xf>
    <xf numFmtId="0" fontId="17" fillId="0" borderId="0" xfId="17" applyFont="1" applyFill="1" applyBorder="1" applyAlignment="1">
      <alignment horizontal="center" vertical="center" wrapText="1"/>
    </xf>
    <xf numFmtId="0" fontId="17" fillId="0" borderId="0" xfId="17" applyFont="1" applyFill="1" applyBorder="1" applyAlignment="1">
      <alignment horizontal="center" vertical="center"/>
    </xf>
    <xf numFmtId="0" fontId="17" fillId="0" borderId="0" xfId="17" applyFont="1" applyAlignment="1">
      <alignment vertical="center"/>
    </xf>
    <xf numFmtId="177" fontId="20" fillId="0" borderId="0" xfId="17" applyNumberFormat="1" applyFont="1" applyBorder="1" applyAlignment="1">
      <alignment vertical="center" wrapText="1"/>
    </xf>
    <xf numFmtId="0" fontId="57" fillId="0" borderId="0" xfId="0" applyFont="1">
      <alignment vertical="center"/>
    </xf>
    <xf numFmtId="0" fontId="49" fillId="0" borderId="0" xfId="0" applyFont="1" applyAlignment="1">
      <alignment vertical="top"/>
    </xf>
    <xf numFmtId="0" fontId="17" fillId="10" borderId="53" xfId="10" applyFont="1" applyFill="1" applyBorder="1" applyAlignment="1">
      <alignment horizontal="center" vertical="center"/>
    </xf>
    <xf numFmtId="0" fontId="17" fillId="10" borderId="22" xfId="10" applyFont="1" applyFill="1" applyBorder="1" applyAlignment="1">
      <alignment horizontal="center" vertical="center"/>
    </xf>
    <xf numFmtId="179" fontId="17" fillId="10" borderId="3" xfId="10" applyNumberFormat="1" applyFont="1" applyFill="1" applyBorder="1" applyAlignment="1">
      <alignment horizontal="center" vertical="center"/>
    </xf>
    <xf numFmtId="0" fontId="0" fillId="0" borderId="1" xfId="0" applyBorder="1" applyAlignment="1">
      <alignment horizontal="left" vertical="center" wrapText="1"/>
    </xf>
    <xf numFmtId="0" fontId="27" fillId="8" borderId="2" xfId="10" applyFont="1" applyFill="1" applyBorder="1" applyAlignment="1">
      <alignment horizontal="center" vertical="center"/>
    </xf>
    <xf numFmtId="9" fontId="27" fillId="10" borderId="3" xfId="16" applyFont="1" applyFill="1" applyBorder="1" applyAlignment="1">
      <alignment horizontal="center" vertical="center"/>
    </xf>
    <xf numFmtId="9" fontId="17" fillId="3" borderId="2" xfId="16" applyFont="1" applyFill="1" applyBorder="1" applyAlignment="1">
      <alignment horizontal="center" vertical="center"/>
    </xf>
    <xf numFmtId="0" fontId="22" fillId="7" borderId="0" xfId="10" applyFont="1" applyFill="1" applyBorder="1" applyAlignment="1">
      <alignment horizontal="center" vertical="center" wrapText="1"/>
    </xf>
    <xf numFmtId="176" fontId="19" fillId="7" borderId="0" xfId="10" applyNumberFormat="1" applyFont="1" applyFill="1" applyBorder="1" applyAlignment="1">
      <alignment horizontal="center" vertical="center"/>
    </xf>
    <xf numFmtId="0" fontId="20" fillId="7" borderId="0" xfId="10" applyFont="1" applyFill="1" applyBorder="1" applyAlignment="1">
      <alignment horizontal="left" vertical="center" wrapText="1"/>
    </xf>
    <xf numFmtId="56" fontId="17" fillId="0" borderId="0" xfId="10" quotePrefix="1" applyNumberFormat="1" applyFont="1" applyAlignment="1">
      <alignment horizontal="center" vertical="center"/>
    </xf>
    <xf numFmtId="56" fontId="0" fillId="0" borderId="0" xfId="0" quotePrefix="1" applyNumberFormat="1" applyAlignment="1">
      <alignment horizontal="left" vertical="center"/>
    </xf>
    <xf numFmtId="0" fontId="0" fillId="0" borderId="0" xfId="0" quotePrefix="1" applyAlignment="1">
      <alignment horizontal="left" vertical="center"/>
    </xf>
    <xf numFmtId="0" fontId="59" fillId="0" borderId="0" xfId="0" applyFont="1" applyAlignment="1">
      <alignment horizontal="left" vertical="center"/>
    </xf>
    <xf numFmtId="0" fontId="0" fillId="0" borderId="0" xfId="0" applyAlignment="1">
      <alignment vertical="center"/>
    </xf>
    <xf numFmtId="0" fontId="60" fillId="0" borderId="0" xfId="0" applyFont="1" applyAlignment="1">
      <alignment horizontal="left" vertical="center"/>
    </xf>
    <xf numFmtId="0" fontId="63" fillId="0" borderId="0" xfId="0" applyFont="1" applyAlignment="1">
      <alignment horizontal="left" vertical="center"/>
    </xf>
    <xf numFmtId="0" fontId="64" fillId="0" borderId="0" xfId="0" applyFont="1" applyAlignment="1">
      <alignment horizontal="left" vertical="center"/>
    </xf>
    <xf numFmtId="0" fontId="65"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left" vertical="center"/>
    </xf>
    <xf numFmtId="0" fontId="12" fillId="0" borderId="0" xfId="0" applyFont="1">
      <alignment vertical="center"/>
    </xf>
    <xf numFmtId="0" fontId="59" fillId="0" borderId="1" xfId="0" applyFont="1" applyBorder="1" applyAlignment="1">
      <alignment horizontal="right" vertical="center"/>
    </xf>
    <xf numFmtId="0" fontId="59" fillId="0" borderId="1" xfId="0" applyFont="1" applyBorder="1" applyAlignment="1">
      <alignment horizontal="center" vertical="center"/>
    </xf>
    <xf numFmtId="0" fontId="59" fillId="0" borderId="1" xfId="0" applyFont="1" applyBorder="1" applyAlignment="1">
      <alignment horizontal="justify" vertical="center"/>
    </xf>
    <xf numFmtId="0" fontId="59" fillId="0" borderId="1" xfId="0" applyFont="1" applyBorder="1" applyAlignment="1">
      <alignment horizontal="left" vertical="center"/>
    </xf>
    <xf numFmtId="0" fontId="59" fillId="7" borderId="2" xfId="0" applyFont="1" applyFill="1" applyBorder="1" applyAlignment="1">
      <alignment horizontal="center" vertical="center"/>
    </xf>
    <xf numFmtId="0" fontId="59" fillId="7" borderId="3" xfId="0" applyFont="1" applyFill="1" applyBorder="1" applyAlignment="1">
      <alignment horizontal="center" vertical="center"/>
    </xf>
    <xf numFmtId="0" fontId="12" fillId="0" borderId="0" xfId="0" applyFont="1" applyBorder="1" applyAlignment="1">
      <alignment vertical="center"/>
    </xf>
    <xf numFmtId="0" fontId="59" fillId="4" borderId="2" xfId="0" applyFont="1" applyFill="1" applyBorder="1" applyAlignment="1">
      <alignment horizontal="justify" vertical="center"/>
    </xf>
    <xf numFmtId="0" fontId="59" fillId="4" borderId="22" xfId="0" applyFont="1" applyFill="1" applyBorder="1" applyAlignment="1">
      <alignment horizontal="justify" vertical="center"/>
    </xf>
    <xf numFmtId="0" fontId="12" fillId="4" borderId="22" xfId="0" applyFont="1" applyFill="1" applyBorder="1" applyAlignment="1">
      <alignment vertical="top"/>
    </xf>
    <xf numFmtId="0" fontId="12" fillId="4" borderId="3" xfId="0" applyFont="1" applyFill="1" applyBorder="1" applyAlignment="1">
      <alignment vertical="top"/>
    </xf>
    <xf numFmtId="0" fontId="59" fillId="7" borderId="2" xfId="0" applyFont="1" applyFill="1" applyBorder="1" applyAlignment="1">
      <alignment horizontal="right" vertical="top"/>
    </xf>
    <xf numFmtId="0" fontId="59" fillId="10" borderId="3" xfId="0" applyFont="1" applyFill="1" applyBorder="1" applyAlignment="1">
      <alignment vertical="center" wrapText="1"/>
    </xf>
    <xf numFmtId="0" fontId="59" fillId="4" borderId="3" xfId="0" applyFont="1" applyFill="1" applyBorder="1" applyAlignment="1">
      <alignment vertical="center"/>
    </xf>
    <xf numFmtId="0" fontId="59" fillId="0" borderId="2" xfId="0" applyFont="1" applyBorder="1" applyAlignment="1">
      <alignment vertical="center"/>
    </xf>
    <xf numFmtId="0" fontId="59" fillId="7" borderId="2" xfId="0" applyFont="1" applyFill="1" applyBorder="1" applyAlignment="1">
      <alignment vertical="center" wrapText="1"/>
    </xf>
    <xf numFmtId="0" fontId="59" fillId="10" borderId="3" xfId="0" applyFont="1" applyFill="1" applyBorder="1" applyAlignment="1">
      <alignment vertical="center"/>
    </xf>
    <xf numFmtId="0" fontId="59" fillId="0" borderId="4" xfId="0" applyFont="1" applyBorder="1" applyAlignment="1">
      <alignment vertical="center"/>
    </xf>
    <xf numFmtId="0" fontId="59" fillId="0" borderId="6" xfId="0" applyFont="1" applyBorder="1" applyAlignment="1">
      <alignment vertical="center"/>
    </xf>
    <xf numFmtId="0" fontId="59" fillId="10" borderId="5" xfId="0" applyFont="1" applyFill="1" applyBorder="1" applyAlignment="1">
      <alignment vertical="center"/>
    </xf>
    <xf numFmtId="38" fontId="59" fillId="10" borderId="5" xfId="12" applyFont="1" applyFill="1" applyBorder="1" applyAlignment="1">
      <alignment horizontal="right" vertical="center"/>
    </xf>
    <xf numFmtId="0" fontId="59" fillId="4" borderId="1" xfId="0" applyFont="1" applyFill="1" applyBorder="1" applyAlignment="1">
      <alignment horizontal="right" vertical="center"/>
    </xf>
    <xf numFmtId="0" fontId="59" fillId="4" borderId="5" xfId="0" applyFont="1" applyFill="1" applyBorder="1" applyAlignment="1">
      <alignment vertical="center"/>
    </xf>
    <xf numFmtId="38" fontId="59" fillId="4" borderId="5" xfId="12" applyFont="1" applyFill="1" applyBorder="1" applyAlignment="1">
      <alignment horizontal="right" vertical="center"/>
    </xf>
    <xf numFmtId="0" fontId="59" fillId="10" borderId="2" xfId="0" applyFont="1" applyFill="1" applyBorder="1" applyAlignment="1">
      <alignment horizontal="justify" vertical="center"/>
    </xf>
    <xf numFmtId="0" fontId="59" fillId="10" borderId="22" xfId="0" applyFont="1" applyFill="1" applyBorder="1" applyAlignment="1">
      <alignment horizontal="justify" vertical="center"/>
    </xf>
    <xf numFmtId="0" fontId="12" fillId="10" borderId="22" xfId="0" applyFont="1" applyFill="1" applyBorder="1" applyAlignment="1">
      <alignment vertical="top"/>
    </xf>
    <xf numFmtId="0" fontId="12" fillId="10" borderId="3" xfId="0" applyFont="1" applyFill="1" applyBorder="1" applyAlignment="1">
      <alignment vertical="top"/>
    </xf>
    <xf numFmtId="0" fontId="0" fillId="0" borderId="5" xfId="0" applyBorder="1" applyAlignment="1">
      <alignment horizontal="center" vertical="center"/>
    </xf>
    <xf numFmtId="0" fontId="17" fillId="5" borderId="2" xfId="10" applyFont="1" applyFill="1" applyBorder="1" applyAlignment="1">
      <alignment horizontal="center" vertical="center"/>
    </xf>
    <xf numFmtId="0" fontId="0" fillId="0" borderId="7" xfId="0" applyBorder="1" applyAlignment="1">
      <alignment horizontal="center" vertical="center"/>
    </xf>
    <xf numFmtId="38" fontId="0" fillId="0" borderId="1" xfId="12" applyFont="1" applyBorder="1" applyAlignment="1">
      <alignment horizontal="center" vertical="center"/>
    </xf>
    <xf numFmtId="0" fontId="27" fillId="2" borderId="2" xfId="10" applyFont="1" applyFill="1" applyBorder="1" applyAlignment="1">
      <alignment horizontal="center" vertical="center"/>
    </xf>
    <xf numFmtId="0" fontId="27" fillId="3" borderId="2" xfId="10" applyFont="1" applyFill="1" applyBorder="1" applyAlignment="1">
      <alignment horizontal="center" vertical="center"/>
    </xf>
    <xf numFmtId="0" fontId="67" fillId="0" borderId="1" xfId="0" applyFont="1" applyBorder="1" applyAlignment="1">
      <alignment horizontal="center" vertical="center" wrapText="1"/>
    </xf>
    <xf numFmtId="1" fontId="67" fillId="0" borderId="1" xfId="0" applyNumberFormat="1" applyFont="1" applyBorder="1" applyAlignment="1">
      <alignment horizontal="center" vertical="center"/>
    </xf>
    <xf numFmtId="2" fontId="67" fillId="0" borderId="1" xfId="0" applyNumberFormat="1" applyFont="1" applyBorder="1" applyAlignment="1">
      <alignment horizontal="left" vertical="center" wrapText="1"/>
    </xf>
    <xf numFmtId="0" fontId="49" fillId="0" borderId="0" xfId="10" applyFont="1">
      <alignment vertical="center"/>
    </xf>
    <xf numFmtId="0" fontId="0" fillId="0" borderId="0" xfId="0" applyBorder="1" applyAlignment="1">
      <alignment horizontal="left" vertical="center"/>
    </xf>
    <xf numFmtId="0" fontId="17" fillId="0" borderId="0" xfId="10" applyFont="1" applyAlignment="1">
      <alignment horizontal="right" vertical="center"/>
    </xf>
    <xf numFmtId="177" fontId="67" fillId="4" borderId="1" xfId="0" applyNumberFormat="1" applyFont="1" applyFill="1" applyBorder="1" applyAlignment="1">
      <alignment horizontal="center" vertical="center"/>
    </xf>
    <xf numFmtId="1" fontId="68" fillId="4" borderId="4" xfId="0" applyNumberFormat="1" applyFont="1" applyFill="1" applyBorder="1" applyAlignment="1">
      <alignment horizontal="center" vertical="center"/>
    </xf>
    <xf numFmtId="180" fontId="67" fillId="0" borderId="1" xfId="0" applyNumberFormat="1" applyFont="1" applyBorder="1" applyAlignment="1">
      <alignment horizontal="center" vertical="center"/>
    </xf>
    <xf numFmtId="9" fontId="17" fillId="9" borderId="3" xfId="16" applyFont="1" applyFill="1" applyBorder="1" applyAlignment="1">
      <alignment horizontal="center" vertical="center"/>
    </xf>
    <xf numFmtId="0" fontId="17" fillId="0" borderId="5" xfId="10" applyFont="1" applyBorder="1">
      <alignment vertical="center"/>
    </xf>
    <xf numFmtId="0" fontId="17" fillId="0" borderId="12" xfId="10" applyFont="1" applyBorder="1">
      <alignment vertical="center"/>
    </xf>
    <xf numFmtId="0" fontId="17" fillId="0" borderId="11" xfId="10" applyFont="1" applyBorder="1">
      <alignment vertical="center"/>
    </xf>
    <xf numFmtId="0" fontId="0" fillId="0" borderId="0" xfId="0" applyAlignment="1">
      <alignment horizontal="right" vertical="center"/>
    </xf>
    <xf numFmtId="9" fontId="17" fillId="7" borderId="73" xfId="16" applyFont="1" applyFill="1" applyBorder="1" applyAlignment="1">
      <alignment horizontal="center" vertical="center"/>
    </xf>
    <xf numFmtId="9" fontId="17" fillId="7" borderId="74" xfId="16" applyFont="1" applyFill="1" applyBorder="1" applyAlignment="1">
      <alignment horizontal="center" vertical="center"/>
    </xf>
    <xf numFmtId="9" fontId="27" fillId="10" borderId="57" xfId="16" applyFont="1" applyFill="1" applyBorder="1" applyAlignment="1">
      <alignment horizontal="center" vertical="center"/>
    </xf>
    <xf numFmtId="9" fontId="27" fillId="10" borderId="49" xfId="16" applyFont="1" applyFill="1" applyBorder="1" applyAlignment="1">
      <alignment horizontal="center" vertical="center"/>
    </xf>
    <xf numFmtId="0" fontId="14" fillId="0" borderId="0" xfId="10" applyFont="1" applyAlignment="1">
      <alignment horizontal="right" vertical="center"/>
    </xf>
    <xf numFmtId="0" fontId="27" fillId="0" borderId="0" xfId="10" applyFont="1" applyAlignment="1">
      <alignment horizontal="right" vertical="center"/>
    </xf>
    <xf numFmtId="0" fontId="27" fillId="0" borderId="0" xfId="10" applyFont="1" applyAlignment="1">
      <alignment horizontal="right" vertical="top"/>
    </xf>
    <xf numFmtId="0" fontId="17" fillId="0" borderId="0" xfId="10" applyFont="1" applyAlignment="1">
      <alignment horizontal="right" vertical="top"/>
    </xf>
    <xf numFmtId="0" fontId="27" fillId="7" borderId="0" xfId="10" applyFont="1" applyFill="1" applyBorder="1" applyAlignment="1">
      <alignment horizontal="right" vertical="center"/>
    </xf>
    <xf numFmtId="0" fontId="27" fillId="0" borderId="0" xfId="10" applyFont="1" applyFill="1" applyAlignment="1">
      <alignment horizontal="right" vertical="center"/>
    </xf>
    <xf numFmtId="177" fontId="67" fillId="0" borderId="1" xfId="0" applyNumberFormat="1" applyFont="1" applyBorder="1" applyAlignment="1">
      <alignment horizontal="center" vertical="center"/>
    </xf>
    <xf numFmtId="9" fontId="67" fillId="0" borderId="1" xfId="16" applyFont="1" applyBorder="1" applyAlignment="1">
      <alignment horizontal="center" vertical="center"/>
    </xf>
    <xf numFmtId="2" fontId="67" fillId="0" borderId="1" xfId="0" applyNumberFormat="1" applyFont="1" applyBorder="1" applyAlignment="1">
      <alignment horizontal="center" vertical="center"/>
    </xf>
    <xf numFmtId="0" fontId="37" fillId="0" borderId="0" xfId="18" applyFont="1">
      <alignment vertical="center"/>
    </xf>
    <xf numFmtId="0" fontId="42" fillId="0" borderId="0" xfId="18" applyFont="1">
      <alignment vertical="center"/>
    </xf>
    <xf numFmtId="0" fontId="47" fillId="0" borderId="0" xfId="18" applyFont="1">
      <alignment vertical="center"/>
    </xf>
    <xf numFmtId="0" fontId="42" fillId="0" borderId="0" xfId="18" applyFont="1" applyBorder="1" applyAlignment="1">
      <alignment horizontal="left" vertical="center"/>
    </xf>
    <xf numFmtId="0" fontId="42" fillId="0" borderId="0" xfId="18" applyFont="1" applyFill="1" applyBorder="1" applyAlignment="1">
      <alignment horizontal="left" vertical="center"/>
    </xf>
    <xf numFmtId="0" fontId="44" fillId="0" borderId="0" xfId="18" applyFont="1" applyFill="1">
      <alignment vertical="center"/>
    </xf>
    <xf numFmtId="0" fontId="45" fillId="0" borderId="0" xfId="18" applyFont="1" applyFill="1" applyBorder="1" applyAlignment="1">
      <alignment horizontal="right" vertical="center"/>
    </xf>
    <xf numFmtId="0" fontId="43" fillId="0" borderId="0" xfId="18" applyFont="1" applyFill="1">
      <alignment vertical="center"/>
    </xf>
    <xf numFmtId="38" fontId="69" fillId="15" borderId="38" xfId="12" applyFont="1" applyFill="1" applyBorder="1" applyAlignment="1">
      <alignment horizontal="right" vertical="center"/>
    </xf>
    <xf numFmtId="0" fontId="44" fillId="0" borderId="0" xfId="18" applyFont="1">
      <alignment vertical="center"/>
    </xf>
    <xf numFmtId="38" fontId="69" fillId="16" borderId="1" xfId="12" applyFont="1" applyFill="1" applyBorder="1" applyAlignment="1">
      <alignment horizontal="right" vertical="center"/>
    </xf>
    <xf numFmtId="0" fontId="42" fillId="0" borderId="0" xfId="18" applyFont="1" applyBorder="1" applyAlignment="1">
      <alignment horizontal="center" vertical="center"/>
    </xf>
    <xf numFmtId="0" fontId="43" fillId="0" borderId="0" xfId="18" applyFont="1">
      <alignment vertical="center"/>
    </xf>
    <xf numFmtId="0" fontId="69" fillId="17" borderId="1" xfId="18" applyFont="1" applyFill="1" applyBorder="1" applyAlignment="1">
      <alignment horizontal="right" vertical="center"/>
    </xf>
    <xf numFmtId="0" fontId="41" fillId="0" borderId="0" xfId="18" applyFont="1">
      <alignment vertical="center"/>
    </xf>
    <xf numFmtId="0" fontId="40" fillId="0" borderId="0" xfId="18" applyFont="1" applyBorder="1" applyAlignment="1">
      <alignment horizontal="center" vertical="center"/>
    </xf>
    <xf numFmtId="0" fontId="39" fillId="0" borderId="0" xfId="18" applyFont="1" applyBorder="1" applyAlignment="1">
      <alignment horizontal="left" vertical="center"/>
    </xf>
    <xf numFmtId="0" fontId="42" fillId="0" borderId="0" xfId="18" applyFont="1" applyFill="1">
      <alignment vertical="center"/>
    </xf>
    <xf numFmtId="0" fontId="69" fillId="15" borderId="38" xfId="18" applyFont="1" applyFill="1" applyBorder="1" applyAlignment="1">
      <alignment horizontal="right" vertical="center"/>
    </xf>
    <xf numFmtId="3" fontId="69" fillId="17" borderId="1" xfId="18" applyNumberFormat="1" applyFont="1" applyFill="1" applyBorder="1" applyAlignment="1">
      <alignment horizontal="right" vertical="center"/>
    </xf>
    <xf numFmtId="0" fontId="45" fillId="0" borderId="0" xfId="18" applyFont="1" applyBorder="1" applyAlignment="1">
      <alignment horizontal="right" vertical="center"/>
    </xf>
    <xf numFmtId="1" fontId="69" fillId="15" borderId="38" xfId="18" applyNumberFormat="1" applyFont="1" applyFill="1" applyBorder="1" applyAlignment="1">
      <alignment horizontal="right" vertical="center"/>
    </xf>
    <xf numFmtId="0" fontId="69" fillId="16" borderId="1" xfId="18" applyFont="1" applyFill="1" applyBorder="1" applyAlignment="1">
      <alignment horizontal="right" vertical="center"/>
    </xf>
    <xf numFmtId="0" fontId="70" fillId="0" borderId="0" xfId="18" applyFont="1" applyBorder="1" applyAlignment="1">
      <alignment horizontal="center" vertical="center" wrapText="1"/>
    </xf>
    <xf numFmtId="0" fontId="42" fillId="0" borderId="7" xfId="18" applyFont="1" applyFill="1" applyBorder="1" applyAlignment="1">
      <alignment horizontal="left" vertical="center"/>
    </xf>
    <xf numFmtId="0" fontId="43" fillId="0" borderId="0" xfId="18" applyFont="1" applyFill="1" applyBorder="1">
      <alignment vertical="center"/>
    </xf>
    <xf numFmtId="0" fontId="44" fillId="0" borderId="0" xfId="18" applyFont="1" applyFill="1" applyBorder="1">
      <alignment vertical="center"/>
    </xf>
    <xf numFmtId="0" fontId="42" fillId="0" borderId="0" xfId="18" applyFont="1" applyFill="1" applyBorder="1">
      <alignment vertical="center"/>
    </xf>
    <xf numFmtId="0" fontId="69" fillId="19" borderId="38" xfId="18" applyFont="1" applyFill="1" applyBorder="1">
      <alignment vertical="center"/>
    </xf>
    <xf numFmtId="0" fontId="69" fillId="20" borderId="1" xfId="18" applyFont="1" applyFill="1" applyBorder="1" applyAlignment="1">
      <alignment horizontal="right" vertical="center"/>
    </xf>
    <xf numFmtId="0" fontId="42" fillId="0" borderId="0" xfId="18" applyFont="1" applyFill="1" applyBorder="1" applyAlignment="1">
      <alignment horizontal="right" vertical="center"/>
    </xf>
    <xf numFmtId="0" fontId="69" fillId="15" borderId="1" xfId="18" applyFont="1" applyFill="1" applyBorder="1" applyAlignment="1">
      <alignment horizontal="right" vertical="center"/>
    </xf>
    <xf numFmtId="0" fontId="42" fillId="0" borderId="0" xfId="18" applyFont="1" applyBorder="1" applyAlignment="1">
      <alignment horizontal="right" vertical="center"/>
    </xf>
    <xf numFmtId="0" fontId="69" fillId="0" borderId="0" xfId="18" applyFont="1" applyFill="1" applyBorder="1" applyAlignment="1">
      <alignment horizontal="right" vertical="center"/>
    </xf>
    <xf numFmtId="0" fontId="42" fillId="0" borderId="0" xfId="18" applyFont="1" applyBorder="1" applyAlignment="1">
      <alignment vertical="center" wrapText="1"/>
    </xf>
    <xf numFmtId="0" fontId="69" fillId="0" borderId="6" xfId="18" applyFont="1" applyFill="1" applyBorder="1" applyAlignment="1">
      <alignment horizontal="right" vertical="center"/>
    </xf>
    <xf numFmtId="0" fontId="69" fillId="21" borderId="1" xfId="18" applyFont="1" applyFill="1" applyBorder="1" applyAlignment="1">
      <alignment horizontal="right" vertical="center"/>
    </xf>
    <xf numFmtId="0" fontId="42" fillId="0" borderId="0" xfId="18" applyFont="1" applyBorder="1" applyAlignment="1">
      <alignment horizontal="center" vertical="center" wrapText="1"/>
    </xf>
    <xf numFmtId="0" fontId="69" fillId="0" borderId="75" xfId="18" applyFont="1" applyFill="1" applyBorder="1" applyAlignment="1">
      <alignment horizontal="left" vertical="center"/>
    </xf>
    <xf numFmtId="0" fontId="69" fillId="0" borderId="9" xfId="18" applyFont="1" applyFill="1" applyBorder="1" applyAlignment="1">
      <alignment horizontal="left" vertical="center"/>
    </xf>
    <xf numFmtId="0" fontId="42" fillId="0" borderId="0" xfId="18" applyFont="1" applyFill="1" applyAlignment="1">
      <alignment vertical="center" wrapText="1"/>
    </xf>
    <xf numFmtId="0" fontId="69" fillId="20" borderId="38" xfId="18" applyFont="1" applyFill="1" applyBorder="1" applyAlignment="1">
      <alignment horizontal="right" vertical="center"/>
    </xf>
    <xf numFmtId="0" fontId="69" fillId="22" borderId="1" xfId="18" applyFont="1" applyFill="1" applyBorder="1" applyAlignment="1">
      <alignment horizontal="right" vertical="center"/>
    </xf>
    <xf numFmtId="0" fontId="42" fillId="0" borderId="0" xfId="18" applyFont="1" applyAlignment="1">
      <alignment horizontal="center" vertical="center" wrapText="1"/>
    </xf>
    <xf numFmtId="181" fontId="69" fillId="17" borderId="1" xfId="12" applyNumberFormat="1" applyFont="1" applyFill="1" applyBorder="1" applyAlignment="1">
      <alignment horizontal="right" vertical="center"/>
    </xf>
    <xf numFmtId="0" fontId="45" fillId="0" borderId="0" xfId="18" applyFont="1">
      <alignment vertical="center"/>
    </xf>
    <xf numFmtId="0" fontId="39" fillId="0" borderId="9" xfId="18" applyFont="1" applyFill="1" applyBorder="1" applyAlignment="1">
      <alignment horizontal="left" vertical="center"/>
    </xf>
    <xf numFmtId="0" fontId="40" fillId="0" borderId="0" xfId="18" applyFont="1" applyBorder="1">
      <alignment vertical="center"/>
    </xf>
    <xf numFmtId="0" fontId="41" fillId="4" borderId="38" xfId="18" applyFont="1" applyFill="1" applyBorder="1">
      <alignment vertical="center"/>
    </xf>
    <xf numFmtId="0" fontId="38" fillId="0" borderId="0" xfId="18" applyFont="1">
      <alignment vertical="center"/>
    </xf>
    <xf numFmtId="0" fontId="38" fillId="0" borderId="0" xfId="18" applyFont="1" applyBorder="1" applyAlignment="1">
      <alignment vertical="center" wrapText="1"/>
    </xf>
    <xf numFmtId="0" fontId="38" fillId="0" borderId="0" xfId="18" applyFont="1" applyBorder="1">
      <alignment vertical="center"/>
    </xf>
    <xf numFmtId="0" fontId="38" fillId="0" borderId="35" xfId="18" applyFont="1" applyBorder="1">
      <alignment vertical="center"/>
    </xf>
    <xf numFmtId="0" fontId="38" fillId="0" borderId="34" xfId="18" applyFont="1" applyBorder="1">
      <alignment vertical="center"/>
    </xf>
    <xf numFmtId="0" fontId="38" fillId="0" borderId="33" xfId="18" applyFont="1" applyBorder="1">
      <alignment vertical="center"/>
    </xf>
    <xf numFmtId="0" fontId="36" fillId="0" borderId="0" xfId="18" applyFont="1" applyAlignment="1">
      <alignment vertical="center"/>
    </xf>
    <xf numFmtId="0" fontId="20" fillId="3" borderId="0" xfId="10" applyFont="1" applyFill="1" applyBorder="1" applyAlignment="1">
      <alignment horizontal="center" vertical="center" wrapText="1"/>
    </xf>
    <xf numFmtId="0" fontId="17" fillId="0" borderId="0" xfId="10" applyFont="1" applyBorder="1" applyAlignment="1">
      <alignment horizontal="center" vertical="center"/>
    </xf>
    <xf numFmtId="0" fontId="17" fillId="0" borderId="0" xfId="10" applyFont="1" applyBorder="1" applyAlignment="1">
      <alignment horizontal="left" vertical="center"/>
    </xf>
    <xf numFmtId="0" fontId="27" fillId="0" borderId="22" xfId="10" applyFont="1" applyBorder="1" applyAlignment="1">
      <alignment horizontal="center" vertical="center" wrapText="1"/>
    </xf>
    <xf numFmtId="0" fontId="17" fillId="3" borderId="2" xfId="10" applyFont="1" applyFill="1" applyBorder="1" applyAlignment="1">
      <alignment horizontal="center" vertical="center"/>
    </xf>
    <xf numFmtId="0" fontId="17" fillId="0" borderId="1" xfId="10" applyFont="1" applyBorder="1" applyAlignment="1">
      <alignment horizontal="center" vertical="center"/>
    </xf>
    <xf numFmtId="0" fontId="17" fillId="5" borderId="2" xfId="10" applyFont="1" applyFill="1" applyBorder="1" applyAlignment="1">
      <alignment horizontal="center" vertical="center"/>
    </xf>
    <xf numFmtId="0" fontId="37" fillId="0" borderId="0" xfId="19" applyFont="1">
      <alignment vertical="center"/>
    </xf>
    <xf numFmtId="0" fontId="42" fillId="0" borderId="0" xfId="19" applyFont="1">
      <alignment vertical="center"/>
    </xf>
    <xf numFmtId="0" fontId="47" fillId="0" borderId="0" xfId="19" applyFont="1">
      <alignment vertical="center"/>
    </xf>
    <xf numFmtId="0" fontId="46" fillId="0" borderId="0" xfId="19" applyFont="1" applyAlignment="1">
      <alignment horizontal="center" vertical="center"/>
    </xf>
    <xf numFmtId="0" fontId="69" fillId="4" borderId="38" xfId="19" applyFont="1" applyFill="1" applyBorder="1" applyAlignment="1">
      <alignment horizontal="center" vertical="center"/>
    </xf>
    <xf numFmtId="0" fontId="42" fillId="0" borderId="0" xfId="19" applyFont="1" applyBorder="1" applyAlignment="1">
      <alignment horizontal="left" vertical="center"/>
    </xf>
    <xf numFmtId="0" fontId="69" fillId="15" borderId="38" xfId="19" applyFont="1" applyFill="1" applyBorder="1" applyAlignment="1">
      <alignment horizontal="left" vertical="center"/>
    </xf>
    <xf numFmtId="0" fontId="44" fillId="0" borderId="0" xfId="19" applyFont="1">
      <alignment vertical="center"/>
    </xf>
    <xf numFmtId="0" fontId="69" fillId="16" borderId="1" xfId="19" applyFont="1" applyFill="1" applyBorder="1" applyAlignment="1">
      <alignment horizontal="left" vertical="center"/>
    </xf>
    <xf numFmtId="0" fontId="42" fillId="0" borderId="0" xfId="19" applyFont="1" applyBorder="1" applyAlignment="1">
      <alignment horizontal="center" vertical="center"/>
    </xf>
    <xf numFmtId="0" fontId="43" fillId="0" borderId="0" xfId="19" applyFont="1">
      <alignment vertical="center"/>
    </xf>
    <xf numFmtId="0" fontId="69" fillId="21" borderId="1" xfId="19" applyFont="1" applyFill="1" applyBorder="1" applyAlignment="1">
      <alignment horizontal="left" vertical="center"/>
    </xf>
    <xf numFmtId="0" fontId="42" fillId="0" borderId="0" xfId="19" applyFont="1" applyBorder="1" applyAlignment="1">
      <alignment horizontal="center" vertical="center" wrapText="1"/>
    </xf>
    <xf numFmtId="0" fontId="41" fillId="0" borderId="0" xfId="19" applyFont="1">
      <alignment vertical="center"/>
    </xf>
    <xf numFmtId="0" fontId="40" fillId="0" borderId="0" xfId="19" applyFont="1" applyBorder="1" applyAlignment="1">
      <alignment horizontal="center" vertical="center"/>
    </xf>
    <xf numFmtId="0" fontId="39" fillId="0" borderId="0" xfId="19" applyFont="1" applyBorder="1" applyAlignment="1">
      <alignment horizontal="left" vertical="center"/>
    </xf>
    <xf numFmtId="0" fontId="42" fillId="0" borderId="0" xfId="19" applyFont="1" applyBorder="1">
      <alignment vertical="center"/>
    </xf>
    <xf numFmtId="0" fontId="69" fillId="16" borderId="38" xfId="19" applyFont="1" applyFill="1" applyBorder="1">
      <alignment vertical="center"/>
    </xf>
    <xf numFmtId="2" fontId="69" fillId="17" borderId="1" xfId="19" applyNumberFormat="1" applyFont="1" applyFill="1" applyBorder="1">
      <alignment vertical="center"/>
    </xf>
    <xf numFmtId="0" fontId="42" fillId="0" borderId="0" xfId="19" applyFont="1" applyAlignment="1">
      <alignment horizontal="right" vertical="center"/>
    </xf>
    <xf numFmtId="0" fontId="39" fillId="0" borderId="9" xfId="19" applyFont="1" applyFill="1" applyBorder="1" applyAlignment="1">
      <alignment horizontal="left" vertical="center"/>
    </xf>
    <xf numFmtId="2" fontId="69" fillId="17" borderId="38" xfId="19" applyNumberFormat="1" applyFont="1" applyFill="1" applyBorder="1">
      <alignment vertical="center"/>
    </xf>
    <xf numFmtId="0" fontId="69" fillId="22" borderId="1" xfId="19" applyFont="1" applyFill="1" applyBorder="1">
      <alignment vertical="center"/>
    </xf>
    <xf numFmtId="0" fontId="42" fillId="0" borderId="0" xfId="19" applyFont="1" applyAlignment="1">
      <alignment horizontal="center" vertical="center" wrapText="1"/>
    </xf>
    <xf numFmtId="0" fontId="69" fillId="20" borderId="1" xfId="19" applyFont="1" applyFill="1" applyBorder="1">
      <alignment vertical="center"/>
    </xf>
    <xf numFmtId="0" fontId="40" fillId="0" borderId="0" xfId="19" applyFont="1" applyBorder="1">
      <alignment vertical="center"/>
    </xf>
    <xf numFmtId="0" fontId="38" fillId="0" borderId="0" xfId="19" applyFont="1">
      <alignment vertical="center"/>
    </xf>
    <xf numFmtId="0" fontId="38" fillId="0" borderId="0" xfId="19" applyFont="1" applyBorder="1" applyAlignment="1">
      <alignment vertical="center" wrapText="1"/>
    </xf>
    <xf numFmtId="0" fontId="38" fillId="0" borderId="0" xfId="19" applyFont="1" applyBorder="1">
      <alignment vertical="center"/>
    </xf>
    <xf numFmtId="0" fontId="38" fillId="0" borderId="35" xfId="19" applyFont="1" applyBorder="1">
      <alignment vertical="center"/>
    </xf>
    <xf numFmtId="0" fontId="38" fillId="0" borderId="34" xfId="19" applyFont="1" applyBorder="1">
      <alignment vertical="center"/>
    </xf>
    <xf numFmtId="0" fontId="38" fillId="0" borderId="33" xfId="19" applyFont="1" applyBorder="1">
      <alignment vertical="center"/>
    </xf>
    <xf numFmtId="0" fontId="36" fillId="0" borderId="0" xfId="19" applyFont="1" applyAlignment="1">
      <alignment vertical="center"/>
    </xf>
    <xf numFmtId="0" fontId="17" fillId="5" borderId="2" xfId="10" applyFont="1" applyFill="1" applyBorder="1" applyAlignment="1">
      <alignment horizontal="center" vertical="center"/>
    </xf>
    <xf numFmtId="0" fontId="27" fillId="7" borderId="0" xfId="10" applyFont="1" applyFill="1" applyBorder="1" applyAlignment="1">
      <alignment horizontal="right" vertical="center" wrapText="1"/>
    </xf>
    <xf numFmtId="0" fontId="54" fillId="7" borderId="0" xfId="10" applyFont="1" applyFill="1" applyBorder="1" applyAlignment="1">
      <alignment horizontal="center" vertical="center" wrapText="1"/>
    </xf>
    <xf numFmtId="9" fontId="27" fillId="7" borderId="0" xfId="16" applyFont="1" applyFill="1" applyBorder="1" applyAlignment="1">
      <alignment horizontal="center" vertical="center"/>
    </xf>
    <xf numFmtId="9" fontId="27" fillId="10" borderId="76" xfId="16" applyFont="1" applyFill="1" applyBorder="1" applyAlignment="1">
      <alignment horizontal="center" vertical="center"/>
    </xf>
    <xf numFmtId="0" fontId="17" fillId="0" borderId="0" xfId="10" applyFont="1" applyBorder="1" applyAlignment="1">
      <alignment vertical="center" wrapText="1"/>
    </xf>
    <xf numFmtId="0" fontId="24" fillId="7" borderId="0" xfId="10" applyFont="1" applyFill="1" applyBorder="1" applyAlignment="1">
      <alignment horizontal="center" vertical="top"/>
    </xf>
    <xf numFmtId="0" fontId="17" fillId="7" borderId="0" xfId="10" applyFont="1" applyFill="1" applyBorder="1" applyAlignment="1">
      <alignment horizontal="left" vertical="center"/>
    </xf>
    <xf numFmtId="0" fontId="27" fillId="7" borderId="1" xfId="10" applyFont="1" applyFill="1" applyBorder="1" applyAlignment="1">
      <alignment horizontal="center" vertical="center"/>
    </xf>
    <xf numFmtId="0" fontId="27" fillId="10" borderId="22" xfId="10" applyFont="1" applyFill="1" applyBorder="1" applyAlignment="1" applyProtection="1">
      <alignment horizontal="center" vertical="center" wrapText="1"/>
      <protection locked="0"/>
    </xf>
    <xf numFmtId="0" fontId="27" fillId="10" borderId="22" xfId="10" applyFont="1" applyFill="1" applyBorder="1" applyAlignment="1">
      <alignment horizontal="center" vertical="center" wrapText="1"/>
    </xf>
    <xf numFmtId="0" fontId="27" fillId="10" borderId="3" xfId="10" applyFont="1" applyFill="1" applyBorder="1" applyAlignment="1">
      <alignment horizontal="center" vertical="center" wrapText="1"/>
    </xf>
    <xf numFmtId="0" fontId="27" fillId="10" borderId="3" xfId="10" applyFont="1" applyFill="1" applyBorder="1" applyAlignment="1" applyProtection="1">
      <alignment horizontal="center" vertical="center" wrapText="1"/>
      <protection locked="0"/>
    </xf>
    <xf numFmtId="0" fontId="0" fillId="0" borderId="0" xfId="0" applyFont="1" applyBorder="1">
      <alignment vertical="center"/>
    </xf>
    <xf numFmtId="0" fontId="0" fillId="0" borderId="0" xfId="0" applyFont="1" applyBorder="1" applyAlignment="1">
      <alignment horizontal="left" vertical="center"/>
    </xf>
    <xf numFmtId="0" fontId="0" fillId="0" borderId="0" xfId="0" applyFont="1" applyAlignment="1">
      <alignment horizontal="left" vertical="center"/>
    </xf>
    <xf numFmtId="0" fontId="17" fillId="3" borderId="2" xfId="10" applyFont="1" applyFill="1" applyBorder="1" applyAlignment="1">
      <alignment horizontal="center" vertical="center"/>
    </xf>
    <xf numFmtId="0" fontId="17" fillId="0" borderId="0" xfId="13" applyFont="1">
      <alignment vertical="center"/>
    </xf>
    <xf numFmtId="0" fontId="19" fillId="0" borderId="0" xfId="13" applyFont="1" applyBorder="1" applyAlignment="1">
      <alignment horizontal="left" vertical="center"/>
    </xf>
    <xf numFmtId="0" fontId="17" fillId="0" borderId="0" xfId="13" applyFont="1" applyBorder="1" applyAlignment="1">
      <alignment horizontal="center" vertical="center"/>
    </xf>
    <xf numFmtId="0" fontId="17" fillId="0" borderId="0" xfId="13" applyFont="1" applyBorder="1" applyAlignment="1">
      <alignment horizontal="left"/>
    </xf>
    <xf numFmtId="0" fontId="22" fillId="0" borderId="0" xfId="13" applyFont="1" applyBorder="1" applyAlignment="1">
      <alignment horizontal="right"/>
    </xf>
    <xf numFmtId="0" fontId="27" fillId="0" borderId="0" xfId="13" applyFont="1">
      <alignment vertical="center"/>
    </xf>
    <xf numFmtId="0" fontId="27" fillId="0" borderId="0" xfId="13" applyFont="1" applyAlignment="1">
      <alignment vertical="center"/>
    </xf>
    <xf numFmtId="177" fontId="33" fillId="0" borderId="5" xfId="13" applyNumberFormat="1" applyFont="1" applyBorder="1" applyAlignment="1">
      <alignment horizontal="center" vertical="center" wrapText="1"/>
    </xf>
    <xf numFmtId="0" fontId="17" fillId="9" borderId="3" xfId="10" applyFont="1" applyFill="1" applyBorder="1" applyAlignment="1">
      <alignment horizontal="center" vertical="center"/>
    </xf>
    <xf numFmtId="0" fontId="17" fillId="9" borderId="22" xfId="10" applyFont="1" applyFill="1" applyBorder="1" applyAlignment="1">
      <alignment horizontal="center" vertical="center" wrapText="1"/>
    </xf>
    <xf numFmtId="9" fontId="17" fillId="9" borderId="22" xfId="16" applyFont="1" applyFill="1" applyBorder="1" applyAlignment="1">
      <alignment horizontal="center" vertical="center"/>
    </xf>
    <xf numFmtId="0" fontId="67" fillId="0" borderId="1" xfId="0" applyFont="1" applyBorder="1" applyAlignment="1">
      <alignment horizontal="center" vertical="center" wrapText="1"/>
    </xf>
    <xf numFmtId="0" fontId="17" fillId="0" borderId="53" xfId="10" applyFont="1" applyBorder="1" applyAlignment="1">
      <alignment horizontal="center" vertical="center"/>
    </xf>
    <xf numFmtId="0" fontId="18" fillId="13" borderId="22" xfId="10" applyFont="1" applyFill="1" applyBorder="1" applyAlignment="1">
      <alignment horizontal="center" vertical="center"/>
    </xf>
    <xf numFmtId="0" fontId="20" fillId="3" borderId="4" xfId="10" applyFont="1" applyFill="1" applyBorder="1" applyAlignment="1">
      <alignment horizontal="center" vertical="center" wrapText="1"/>
    </xf>
    <xf numFmtId="0" fontId="20" fillId="3" borderId="6" xfId="10" applyFont="1" applyFill="1" applyBorder="1" applyAlignment="1">
      <alignment horizontal="center" vertical="center" wrapText="1"/>
    </xf>
    <xf numFmtId="0" fontId="20" fillId="3" borderId="5" xfId="10" applyFont="1" applyFill="1" applyBorder="1" applyAlignment="1">
      <alignment horizontal="center" vertical="center" wrapText="1"/>
    </xf>
    <xf numFmtId="0" fontId="20" fillId="3" borderId="1" xfId="10" applyFont="1" applyFill="1" applyBorder="1" applyAlignment="1">
      <alignment horizontal="center" vertical="center" wrapText="1"/>
    </xf>
    <xf numFmtId="0" fontId="20" fillId="0" borderId="8" xfId="10" applyFont="1" applyBorder="1" applyAlignment="1">
      <alignment horizontal="center" vertical="center"/>
    </xf>
    <xf numFmtId="0" fontId="20" fillId="0" borderId="9" xfId="10" applyFont="1" applyBorder="1" applyAlignment="1">
      <alignment horizontal="center" vertical="center"/>
    </xf>
    <xf numFmtId="0" fontId="20" fillId="0" borderId="10" xfId="10" applyFont="1" applyBorder="1" applyAlignment="1">
      <alignment horizontal="center" vertical="center"/>
    </xf>
    <xf numFmtId="0" fontId="52" fillId="0" borderId="8" xfId="10" applyFont="1" applyBorder="1" applyAlignment="1">
      <alignment horizontal="center" vertical="center" wrapText="1"/>
    </xf>
    <xf numFmtId="0" fontId="52" fillId="0" borderId="9" xfId="10" applyFont="1" applyBorder="1" applyAlignment="1">
      <alignment horizontal="center" vertical="center"/>
    </xf>
    <xf numFmtId="0" fontId="52" fillId="0" borderId="10" xfId="10" applyFont="1" applyBorder="1" applyAlignment="1">
      <alignment horizontal="center" vertical="center"/>
    </xf>
    <xf numFmtId="0" fontId="20" fillId="0" borderId="1" xfId="10" applyFont="1" applyBorder="1" applyAlignment="1">
      <alignment horizontal="left" vertical="center" wrapText="1"/>
    </xf>
    <xf numFmtId="0" fontId="29" fillId="0" borderId="9" xfId="10" applyFont="1" applyBorder="1" applyAlignment="1">
      <alignment horizontal="left" vertical="center"/>
    </xf>
    <xf numFmtId="0" fontId="19" fillId="0" borderId="7" xfId="10" applyFont="1" applyBorder="1" applyAlignment="1">
      <alignment horizontal="left" vertical="center" wrapText="1"/>
    </xf>
    <xf numFmtId="0" fontId="0" fillId="0" borderId="7" xfId="0" applyBorder="1" applyAlignment="1">
      <alignment horizontal="left" vertical="center" wrapText="1"/>
    </xf>
    <xf numFmtId="0" fontId="22" fillId="3" borderId="1" xfId="10" applyFont="1" applyFill="1" applyBorder="1" applyAlignment="1">
      <alignment horizontal="center" vertical="center" wrapText="1"/>
    </xf>
    <xf numFmtId="176" fontId="19" fillId="0" borderId="1" xfId="10" applyNumberFormat="1" applyFont="1" applyBorder="1" applyAlignment="1">
      <alignment horizontal="center" vertical="center"/>
    </xf>
    <xf numFmtId="0" fontId="17" fillId="0" borderId="1" xfId="10" applyFont="1" applyBorder="1" applyAlignment="1">
      <alignment horizontal="left" vertical="center" wrapText="1"/>
    </xf>
    <xf numFmtId="0" fontId="33" fillId="0" borderId="1" xfId="10" applyFont="1" applyBorder="1" applyAlignment="1">
      <alignment horizontal="left" vertical="center" wrapText="1"/>
    </xf>
    <xf numFmtId="0" fontId="52" fillId="0" borderId="13" xfId="10" applyFont="1" applyBorder="1" applyAlignment="1">
      <alignment horizontal="left" vertical="center"/>
    </xf>
    <xf numFmtId="0" fontId="52" fillId="0" borderId="7" xfId="10" applyFont="1" applyBorder="1" applyAlignment="1">
      <alignment horizontal="left" vertical="center"/>
    </xf>
    <xf numFmtId="0" fontId="52" fillId="0" borderId="17" xfId="10" applyFont="1" applyBorder="1" applyAlignment="1">
      <alignment horizontal="left" vertical="center"/>
    </xf>
    <xf numFmtId="0" fontId="20" fillId="0" borderId="8" xfId="10" applyFont="1" applyBorder="1" applyAlignment="1">
      <alignment horizontal="left" vertical="center"/>
    </xf>
    <xf numFmtId="0" fontId="20" fillId="0" borderId="9" xfId="10" applyFont="1" applyBorder="1" applyAlignment="1">
      <alignment horizontal="left" vertical="center"/>
    </xf>
    <xf numFmtId="0" fontId="20" fillId="0" borderId="21" xfId="10" applyFont="1" applyBorder="1" applyAlignment="1">
      <alignment horizontal="left" vertical="center"/>
    </xf>
    <xf numFmtId="0" fontId="20" fillId="3" borderId="1" xfId="10" applyFont="1" applyFill="1" applyBorder="1" applyAlignment="1">
      <alignment horizontal="center" vertical="center"/>
    </xf>
    <xf numFmtId="0" fontId="24" fillId="0" borderId="23" xfId="10" applyFont="1" applyBorder="1" applyAlignment="1">
      <alignment horizontal="left"/>
    </xf>
    <xf numFmtId="0" fontId="24" fillId="0" borderId="19" xfId="10" applyFont="1" applyBorder="1" applyAlignment="1">
      <alignment horizontal="left"/>
    </xf>
    <xf numFmtId="0" fontId="24" fillId="0" borderId="24" xfId="10" applyFont="1" applyBorder="1" applyAlignment="1">
      <alignment horizontal="left"/>
    </xf>
    <xf numFmtId="0" fontId="19" fillId="0" borderId="0" xfId="10" applyFont="1" applyBorder="1" applyAlignment="1">
      <alignment horizontal="left" vertical="center" wrapText="1"/>
    </xf>
    <xf numFmtId="0" fontId="20" fillId="0" borderId="1" xfId="10" applyFont="1" applyBorder="1" applyAlignment="1">
      <alignment horizontal="center" vertical="center"/>
    </xf>
    <xf numFmtId="0" fontId="33" fillId="3" borderId="4" xfId="10" applyFont="1" applyFill="1" applyBorder="1" applyAlignment="1">
      <alignment horizontal="center" vertical="center" wrapText="1"/>
    </xf>
    <xf numFmtId="0" fontId="33" fillId="3" borderId="6" xfId="10" applyFont="1" applyFill="1" applyBorder="1" applyAlignment="1">
      <alignment horizontal="center" vertical="center" wrapText="1"/>
    </xf>
    <xf numFmtId="0" fontId="33" fillId="3" borderId="5" xfId="10" applyFont="1" applyFill="1" applyBorder="1" applyAlignment="1">
      <alignment horizontal="center" vertical="center" wrapText="1"/>
    </xf>
    <xf numFmtId="0" fontId="34" fillId="0" borderId="0" xfId="10" applyFont="1" applyAlignment="1">
      <alignment horizontal="center" vertical="center" wrapText="1"/>
    </xf>
    <xf numFmtId="0" fontId="20" fillId="3" borderId="15" xfId="10" applyFont="1" applyFill="1" applyBorder="1" applyAlignment="1">
      <alignment horizontal="center" vertical="center"/>
    </xf>
    <xf numFmtId="0" fontId="20" fillId="3" borderId="9" xfId="10" applyFont="1" applyFill="1" applyBorder="1" applyAlignment="1">
      <alignment horizontal="center" vertical="center"/>
    </xf>
    <xf numFmtId="0" fontId="20" fillId="3" borderId="10" xfId="10" applyFont="1" applyFill="1" applyBorder="1" applyAlignment="1">
      <alignment horizontal="center" vertical="center"/>
    </xf>
    <xf numFmtId="0" fontId="20" fillId="3" borderId="16" xfId="10" applyFont="1" applyFill="1" applyBorder="1" applyAlignment="1">
      <alignment horizontal="center" vertical="center"/>
    </xf>
    <xf numFmtId="0" fontId="20" fillId="3" borderId="7" xfId="10" applyFont="1" applyFill="1" applyBorder="1" applyAlignment="1">
      <alignment horizontal="center" vertical="center"/>
    </xf>
    <xf numFmtId="0" fontId="20" fillId="3" borderId="14" xfId="10" applyFont="1" applyFill="1" applyBorder="1" applyAlignment="1">
      <alignment horizontal="center" vertical="center"/>
    </xf>
    <xf numFmtId="0" fontId="24" fillId="0" borderId="13" xfId="10" applyFont="1" applyBorder="1" applyAlignment="1">
      <alignment horizontal="left"/>
    </xf>
    <xf numFmtId="0" fontId="24" fillId="0" borderId="7" xfId="10" applyFont="1" applyBorder="1" applyAlignment="1">
      <alignment horizontal="left"/>
    </xf>
    <xf numFmtId="0" fontId="24" fillId="0" borderId="17" xfId="10" applyFont="1" applyBorder="1" applyAlignment="1">
      <alignment horizontal="left"/>
    </xf>
    <xf numFmtId="0" fontId="20" fillId="3" borderId="18" xfId="10" applyFont="1" applyFill="1" applyBorder="1" applyAlignment="1">
      <alignment horizontal="center" vertical="center"/>
    </xf>
    <xf numFmtId="0" fontId="20" fillId="3" borderId="19" xfId="10" applyFont="1" applyFill="1" applyBorder="1" applyAlignment="1">
      <alignment horizontal="center" vertical="center"/>
    </xf>
    <xf numFmtId="0" fontId="20" fillId="3" borderId="20" xfId="10" applyFont="1" applyFill="1" applyBorder="1" applyAlignment="1">
      <alignment horizontal="center" vertical="center"/>
    </xf>
    <xf numFmtId="0" fontId="20" fillId="3" borderId="31" xfId="10" applyFont="1" applyFill="1" applyBorder="1" applyAlignment="1">
      <alignment horizontal="center" vertical="center" wrapText="1"/>
    </xf>
    <xf numFmtId="0" fontId="52" fillId="0" borderId="1" xfId="10" applyFont="1" applyBorder="1" applyAlignment="1">
      <alignment horizontal="center" vertical="center"/>
    </xf>
    <xf numFmtId="0" fontId="52" fillId="0" borderId="32" xfId="10" applyFont="1" applyBorder="1" applyAlignment="1">
      <alignment horizontal="center" vertical="center"/>
    </xf>
    <xf numFmtId="0" fontId="20" fillId="3" borderId="26" xfId="10" applyFont="1" applyFill="1" applyBorder="1" applyAlignment="1">
      <alignment horizontal="center" vertical="center" wrapText="1"/>
    </xf>
    <xf numFmtId="0" fontId="20" fillId="3" borderId="27" xfId="10" applyFont="1" applyFill="1" applyBorder="1" applyAlignment="1">
      <alignment horizontal="center" vertical="center" wrapText="1"/>
    </xf>
    <xf numFmtId="0" fontId="20" fillId="3" borderId="5" xfId="10" applyFont="1" applyFill="1" applyBorder="1" applyAlignment="1">
      <alignment horizontal="center" vertical="center"/>
    </xf>
    <xf numFmtId="0" fontId="17" fillId="0" borderId="4" xfId="10" applyFont="1" applyBorder="1" applyAlignment="1">
      <alignment horizontal="center" vertical="center"/>
    </xf>
    <xf numFmtId="0" fontId="17" fillId="0" borderId="6" xfId="10" applyFont="1" applyBorder="1" applyAlignment="1">
      <alignment horizontal="center" vertical="center"/>
    </xf>
    <xf numFmtId="0" fontId="17" fillId="0" borderId="25" xfId="10" applyFont="1" applyBorder="1" applyAlignment="1">
      <alignment horizontal="center" vertical="center"/>
    </xf>
    <xf numFmtId="0" fontId="20" fillId="0" borderId="29" xfId="10" applyFont="1" applyBorder="1" applyAlignment="1">
      <alignment horizontal="center" vertical="center"/>
    </xf>
    <xf numFmtId="0" fontId="20" fillId="0" borderId="30" xfId="10" applyFont="1" applyBorder="1" applyAlignment="1">
      <alignment horizontal="center" vertical="center"/>
    </xf>
    <xf numFmtId="0" fontId="20" fillId="3" borderId="28" xfId="10" applyFont="1" applyFill="1" applyBorder="1" applyAlignment="1">
      <alignment horizontal="center" vertical="center" wrapText="1"/>
    </xf>
    <xf numFmtId="0" fontId="20" fillId="3" borderId="29" xfId="10" applyFont="1" applyFill="1" applyBorder="1" applyAlignment="1">
      <alignment horizontal="center" vertical="center" wrapText="1"/>
    </xf>
    <xf numFmtId="0" fontId="17" fillId="0" borderId="42" xfId="10" applyFont="1" applyBorder="1" applyAlignment="1">
      <alignment vertical="center" wrapText="1"/>
    </xf>
    <xf numFmtId="0" fontId="17" fillId="0" borderId="46" xfId="10" applyFont="1" applyBorder="1" applyAlignment="1">
      <alignment vertical="center"/>
    </xf>
    <xf numFmtId="0" fontId="17" fillId="0" borderId="66" xfId="10" applyFont="1" applyBorder="1" applyAlignment="1">
      <alignment vertical="center"/>
    </xf>
    <xf numFmtId="0" fontId="20" fillId="3" borderId="15" xfId="10" applyFont="1" applyFill="1" applyBorder="1" applyAlignment="1">
      <alignment horizontal="center" vertical="center" wrapText="1"/>
    </xf>
    <xf numFmtId="0" fontId="20" fillId="3" borderId="9" xfId="10" applyFont="1" applyFill="1" applyBorder="1" applyAlignment="1">
      <alignment horizontal="center" vertical="center" wrapText="1"/>
    </xf>
    <xf numFmtId="0" fontId="20" fillId="3" borderId="10" xfId="10" applyFont="1" applyFill="1" applyBorder="1" applyAlignment="1">
      <alignment horizontal="center" vertical="center" wrapText="1"/>
    </xf>
    <xf numFmtId="0" fontId="58" fillId="3" borderId="36" xfId="10" applyFont="1" applyFill="1" applyBorder="1" applyAlignment="1">
      <alignment horizontal="left" vertical="center" wrapText="1"/>
    </xf>
    <xf numFmtId="0" fontId="58" fillId="3" borderId="0" xfId="10" applyFont="1" applyFill="1" applyBorder="1" applyAlignment="1">
      <alignment horizontal="left" vertical="center" wrapText="1"/>
    </xf>
    <xf numFmtId="0" fontId="58" fillId="3" borderId="12" xfId="10" applyFont="1" applyFill="1" applyBorder="1" applyAlignment="1">
      <alignment horizontal="left" vertical="center" wrapText="1"/>
    </xf>
    <xf numFmtId="0" fontId="58" fillId="3" borderId="70" xfId="10" applyFont="1" applyFill="1" applyBorder="1" applyAlignment="1">
      <alignment horizontal="left" vertical="center" wrapText="1"/>
    </xf>
    <xf numFmtId="0" fontId="58" fillId="3" borderId="52" xfId="10" applyFont="1" applyFill="1" applyBorder="1" applyAlignment="1">
      <alignment horizontal="left" vertical="center" wrapText="1"/>
    </xf>
    <xf numFmtId="0" fontId="58" fillId="3" borderId="40" xfId="10" applyFont="1" applyFill="1" applyBorder="1" applyAlignment="1">
      <alignment horizontal="left" vertical="center" wrapText="1"/>
    </xf>
    <xf numFmtId="0" fontId="19" fillId="0" borderId="8" xfId="10" applyFont="1" applyBorder="1" applyAlignment="1">
      <alignment horizontal="left" vertical="center"/>
    </xf>
    <xf numFmtId="0" fontId="19" fillId="0" borderId="9" xfId="10" applyFont="1" applyBorder="1" applyAlignment="1">
      <alignment horizontal="left" vertical="center"/>
    </xf>
    <xf numFmtId="0" fontId="19" fillId="0" borderId="21" xfId="10" applyFont="1" applyBorder="1" applyAlignment="1">
      <alignment horizontal="left" vertical="center"/>
    </xf>
    <xf numFmtId="0" fontId="24" fillId="0" borderId="9" xfId="10" applyFont="1" applyBorder="1" applyAlignment="1">
      <alignment horizontal="left" vertical="top" wrapText="1"/>
    </xf>
    <xf numFmtId="0" fontId="24" fillId="0" borderId="0" xfId="10" applyFont="1" applyBorder="1" applyAlignment="1">
      <alignment horizontal="left" vertical="top" wrapText="1"/>
    </xf>
    <xf numFmtId="2" fontId="52" fillId="0" borderId="4" xfId="10" applyNumberFormat="1" applyFont="1" applyBorder="1" applyAlignment="1">
      <alignment horizontal="center" vertical="center"/>
    </xf>
    <xf numFmtId="2" fontId="52" fillId="0" borderId="6" xfId="10" applyNumberFormat="1" applyFont="1" applyBorder="1" applyAlignment="1">
      <alignment horizontal="center" vertical="center"/>
    </xf>
    <xf numFmtId="0" fontId="17" fillId="3" borderId="1" xfId="10" applyFont="1" applyFill="1" applyBorder="1" applyAlignment="1">
      <alignment horizontal="center" vertical="center" wrapText="1"/>
    </xf>
    <xf numFmtId="0" fontId="52" fillId="0" borderId="4" xfId="10" applyFont="1" applyBorder="1" applyAlignment="1">
      <alignment horizontal="center" vertical="center"/>
    </xf>
    <xf numFmtId="0" fontId="52" fillId="0" borderId="6" xfId="10" applyFont="1" applyBorder="1" applyAlignment="1">
      <alignment horizontal="center" vertical="center"/>
    </xf>
    <xf numFmtId="0" fontId="52" fillId="0" borderId="5" xfId="10" applyFont="1" applyBorder="1" applyAlignment="1">
      <alignment horizontal="center" vertical="center"/>
    </xf>
    <xf numFmtId="0" fontId="78" fillId="0" borderId="11" xfId="10" applyFont="1" applyBorder="1" applyAlignment="1">
      <alignment horizontal="left" vertical="center" wrapText="1"/>
    </xf>
    <xf numFmtId="0" fontId="78" fillId="0" borderId="0" xfId="10" applyFont="1" applyBorder="1" applyAlignment="1">
      <alignment horizontal="left" vertical="center" wrapText="1"/>
    </xf>
    <xf numFmtId="0" fontId="17" fillId="3" borderId="1" xfId="10" applyFont="1" applyFill="1" applyBorder="1" applyAlignment="1">
      <alignment horizontal="center" vertical="center"/>
    </xf>
    <xf numFmtId="0" fontId="17" fillId="0" borderId="11" xfId="10" applyFont="1" applyBorder="1" applyAlignment="1">
      <alignment horizontal="left" vertical="center"/>
    </xf>
    <xf numFmtId="0" fontId="17" fillId="0" borderId="0" xfId="10" applyFont="1" applyBorder="1" applyAlignment="1">
      <alignment horizontal="left" vertical="center"/>
    </xf>
    <xf numFmtId="0" fontId="17" fillId="0" borderId="0" xfId="10" applyFont="1" applyBorder="1" applyAlignment="1">
      <alignment horizontal="center"/>
    </xf>
    <xf numFmtId="38" fontId="53" fillId="0" borderId="7" xfId="12" applyFont="1" applyBorder="1" applyAlignment="1">
      <alignment horizontal="center" vertical="center"/>
    </xf>
    <xf numFmtId="0" fontId="22" fillId="3" borderId="4" xfId="10" applyFont="1" applyFill="1"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80" fillId="0" borderId="0" xfId="10" applyFont="1" applyBorder="1" applyAlignment="1">
      <alignment horizontal="left" vertical="center" wrapText="1"/>
    </xf>
    <xf numFmtId="0" fontId="22" fillId="3" borderId="8" xfId="10" applyFont="1" applyFill="1" applyBorder="1" applyAlignment="1">
      <alignment horizontal="center" vertical="center" wrapText="1"/>
    </xf>
    <xf numFmtId="0" fontId="22" fillId="3" borderId="9" xfId="10" applyFont="1" applyFill="1" applyBorder="1" applyAlignment="1">
      <alignment horizontal="center" vertical="center" wrapText="1"/>
    </xf>
    <xf numFmtId="0" fontId="22" fillId="3" borderId="10" xfId="10" applyFont="1" applyFill="1" applyBorder="1" applyAlignment="1">
      <alignment horizontal="center" vertical="center" wrapText="1"/>
    </xf>
    <xf numFmtId="0" fontId="22" fillId="3" borderId="13" xfId="10" applyFont="1" applyFill="1" applyBorder="1" applyAlignment="1">
      <alignment horizontal="center" vertical="center" wrapText="1"/>
    </xf>
    <xf numFmtId="0" fontId="22" fillId="3" borderId="7" xfId="10" applyFont="1" applyFill="1" applyBorder="1" applyAlignment="1">
      <alignment horizontal="center" vertical="center" wrapText="1"/>
    </xf>
    <xf numFmtId="0" fontId="22" fillId="3" borderId="14" xfId="10" applyFont="1" applyFill="1" applyBorder="1" applyAlignment="1">
      <alignment horizontal="center" vertical="center" wrapText="1"/>
    </xf>
    <xf numFmtId="0" fontId="20" fillId="0" borderId="4" xfId="10" applyFont="1" applyBorder="1" applyAlignment="1">
      <alignment horizontal="left" vertical="center" wrapText="1"/>
    </xf>
    <xf numFmtId="0" fontId="20" fillId="0" borderId="6" xfId="10" applyFont="1" applyBorder="1" applyAlignment="1">
      <alignment horizontal="left" vertical="center" wrapText="1"/>
    </xf>
    <xf numFmtId="0" fontId="20" fillId="0" borderId="5" xfId="10" applyFont="1" applyBorder="1" applyAlignment="1">
      <alignment horizontal="left" vertical="center" wrapText="1"/>
    </xf>
    <xf numFmtId="0" fontId="29" fillId="0" borderId="0" xfId="10" applyFont="1" applyBorder="1" applyAlignment="1">
      <alignment horizontal="left" vertical="center" wrapText="1"/>
    </xf>
    <xf numFmtId="0" fontId="22" fillId="3" borderId="6" xfId="10" applyFont="1" applyFill="1" applyBorder="1" applyAlignment="1">
      <alignment horizontal="center" vertical="center" wrapText="1"/>
    </xf>
    <xf numFmtId="0" fontId="22" fillId="3" borderId="5" xfId="10" applyFont="1" applyFill="1" applyBorder="1" applyAlignment="1">
      <alignment horizontal="center" vertical="center" wrapText="1"/>
    </xf>
    <xf numFmtId="38" fontId="53" fillId="0" borderId="4" xfId="12" applyFont="1" applyBorder="1" applyAlignment="1">
      <alignment horizontal="center" vertical="center"/>
    </xf>
    <xf numFmtId="38" fontId="53" fillId="0" borderId="6" xfId="12" applyFont="1" applyBorder="1" applyAlignment="1">
      <alignment horizontal="center" vertical="center"/>
    </xf>
    <xf numFmtId="0" fontId="20" fillId="3" borderId="0" xfId="10" applyFont="1" applyFill="1" applyBorder="1" applyAlignment="1">
      <alignment horizontal="center" vertical="center" wrapText="1"/>
    </xf>
    <xf numFmtId="0" fontId="33" fillId="3" borderId="0" xfId="10" applyFont="1" applyFill="1" applyBorder="1" applyAlignment="1">
      <alignment horizontal="center" vertical="center" wrapText="1"/>
    </xf>
    <xf numFmtId="38" fontId="53" fillId="10" borderId="4" xfId="12" applyFont="1" applyFill="1" applyBorder="1" applyAlignment="1">
      <alignment horizontal="center" vertical="center"/>
    </xf>
    <xf numFmtId="38" fontId="53" fillId="10" borderId="6" xfId="12" applyFont="1" applyFill="1" applyBorder="1" applyAlignment="1">
      <alignment horizontal="center" vertical="center"/>
    </xf>
    <xf numFmtId="38" fontId="53" fillId="0" borderId="4" xfId="12" applyNumberFormat="1" applyFont="1" applyBorder="1" applyAlignment="1">
      <alignment horizontal="center" vertical="center"/>
    </xf>
    <xf numFmtId="38" fontId="53" fillId="0" borderId="6" xfId="12" applyNumberFormat="1" applyFont="1" applyBorder="1" applyAlignment="1">
      <alignment horizontal="center" vertical="center"/>
    </xf>
    <xf numFmtId="0" fontId="17" fillId="0" borderId="44" xfId="10" applyFont="1" applyBorder="1" applyAlignment="1">
      <alignment horizontal="center" vertical="center" wrapText="1"/>
    </xf>
    <xf numFmtId="0" fontId="17" fillId="0" borderId="63" xfId="10" applyFont="1" applyBorder="1" applyAlignment="1">
      <alignment horizontal="center" vertical="center" wrapText="1"/>
    </xf>
    <xf numFmtId="0" fontId="17" fillId="0" borderId="65" xfId="10" applyFont="1" applyBorder="1" applyAlignment="1">
      <alignment horizontal="center" vertical="center" wrapText="1"/>
    </xf>
    <xf numFmtId="0" fontId="17" fillId="0" borderId="50" xfId="10" applyFont="1" applyBorder="1" applyAlignment="1">
      <alignment vertical="center" wrapText="1"/>
    </xf>
    <xf numFmtId="0" fontId="17" fillId="0" borderId="67" xfId="10" applyFont="1" applyBorder="1" applyAlignment="1">
      <alignment vertical="center" wrapText="1"/>
    </xf>
    <xf numFmtId="0" fontId="17" fillId="0" borderId="68" xfId="10" applyFont="1" applyBorder="1" applyAlignment="1">
      <alignment vertical="center" wrapText="1"/>
    </xf>
    <xf numFmtId="0" fontId="17" fillId="0" borderId="39" xfId="10" applyFont="1" applyBorder="1" applyAlignment="1">
      <alignment vertical="center" wrapText="1"/>
    </xf>
    <xf numFmtId="0" fontId="17" fillId="0" borderId="52" xfId="10" applyFont="1" applyBorder="1" applyAlignment="1">
      <alignment vertical="center" wrapText="1"/>
    </xf>
    <xf numFmtId="0" fontId="17" fillId="0" borderId="64" xfId="10" applyFont="1" applyBorder="1" applyAlignment="1">
      <alignment vertical="center" wrapText="1"/>
    </xf>
    <xf numFmtId="0" fontId="29" fillId="3" borderId="62" xfId="10" applyFont="1" applyFill="1" applyBorder="1" applyAlignment="1">
      <alignment horizontal="center" vertical="center" wrapText="1"/>
    </xf>
    <xf numFmtId="0" fontId="29" fillId="3" borderId="63" xfId="10" applyFont="1" applyFill="1" applyBorder="1" applyAlignment="1">
      <alignment horizontal="center" vertical="center" wrapText="1"/>
    </xf>
    <xf numFmtId="0" fontId="29" fillId="3" borderId="45" xfId="10" applyFont="1" applyFill="1" applyBorder="1" applyAlignment="1">
      <alignment horizontal="center" vertical="center" wrapText="1"/>
    </xf>
    <xf numFmtId="0" fontId="78" fillId="0" borderId="7" xfId="10" applyFont="1" applyBorder="1" applyAlignment="1">
      <alignment horizontal="left"/>
    </xf>
    <xf numFmtId="0" fontId="78" fillId="0" borderId="14" xfId="10" applyFont="1" applyBorder="1" applyAlignment="1">
      <alignment horizontal="left"/>
    </xf>
    <xf numFmtId="0" fontId="78" fillId="0" borderId="13" xfId="10" applyFont="1" applyBorder="1" applyAlignment="1">
      <alignment horizontal="left" wrapText="1"/>
    </xf>
    <xf numFmtId="0" fontId="78" fillId="0" borderId="7" xfId="10" applyFont="1" applyBorder="1" applyAlignment="1">
      <alignment horizontal="left" wrapText="1"/>
    </xf>
    <xf numFmtId="0" fontId="78" fillId="0" borderId="14" xfId="10" applyFont="1" applyBorder="1" applyAlignment="1">
      <alignment horizontal="left" wrapText="1"/>
    </xf>
    <xf numFmtId="0" fontId="24" fillId="0" borderId="14" xfId="10" applyFont="1" applyBorder="1" applyAlignment="1">
      <alignment horizontal="left"/>
    </xf>
    <xf numFmtId="0" fontId="0" fillId="0" borderId="0" xfId="0" applyBorder="1" applyAlignment="1">
      <alignment horizontal="left" vertical="center" wrapText="1"/>
    </xf>
    <xf numFmtId="180" fontId="15" fillId="0" borderId="9" xfId="10" applyNumberFormat="1" applyFont="1" applyBorder="1" applyAlignment="1">
      <alignment horizontal="center" vertical="center"/>
    </xf>
    <xf numFmtId="180" fontId="15" fillId="0" borderId="10" xfId="10" applyNumberFormat="1" applyFont="1" applyBorder="1" applyAlignment="1">
      <alignment horizontal="center" vertical="center"/>
    </xf>
    <xf numFmtId="0" fontId="17" fillId="0" borderId="0" xfId="10" applyFont="1" applyBorder="1" applyAlignment="1">
      <alignment horizontal="center" vertical="center"/>
    </xf>
    <xf numFmtId="0" fontId="20" fillId="3" borderId="1" xfId="17" applyFont="1" applyFill="1" applyBorder="1" applyAlignment="1">
      <alignment horizontal="center" vertical="center" wrapText="1"/>
    </xf>
    <xf numFmtId="0" fontId="55" fillId="0" borderId="0" xfId="17" applyFont="1" applyBorder="1" applyAlignment="1">
      <alignment horizontal="left" vertical="center" wrapText="1"/>
    </xf>
    <xf numFmtId="0" fontId="52" fillId="0" borderId="4" xfId="17" applyFont="1" applyBorder="1" applyAlignment="1">
      <alignment horizontal="center" vertical="center"/>
    </xf>
    <xf numFmtId="0" fontId="52" fillId="0" borderId="6" xfId="17" applyFont="1" applyBorder="1" applyAlignment="1">
      <alignment horizontal="center" vertical="center"/>
    </xf>
    <xf numFmtId="0" fontId="52" fillId="0" borderId="5" xfId="17" applyFont="1" applyBorder="1" applyAlignment="1">
      <alignment horizontal="center" vertical="center"/>
    </xf>
    <xf numFmtId="0" fontId="20" fillId="3" borderId="4" xfId="17" applyFont="1" applyFill="1" applyBorder="1" applyAlignment="1">
      <alignment horizontal="center" vertical="center" wrapText="1"/>
    </xf>
    <xf numFmtId="0" fontId="20" fillId="3" borderId="6" xfId="17" applyFont="1" applyFill="1" applyBorder="1" applyAlignment="1">
      <alignment horizontal="center" vertical="center" wrapText="1"/>
    </xf>
    <xf numFmtId="0" fontId="20" fillId="3" borderId="5" xfId="17" applyFont="1" applyFill="1" applyBorder="1" applyAlignment="1">
      <alignment horizontal="center" vertical="center" wrapText="1"/>
    </xf>
    <xf numFmtId="0" fontId="20" fillId="3" borderId="8" xfId="17" applyFont="1" applyFill="1" applyBorder="1" applyAlignment="1">
      <alignment horizontal="center" vertical="center" wrapText="1"/>
    </xf>
    <xf numFmtId="0" fontId="20" fillId="3" borderId="9" xfId="17" applyFont="1" applyFill="1" applyBorder="1" applyAlignment="1">
      <alignment horizontal="center" vertical="center" wrapText="1"/>
    </xf>
    <xf numFmtId="0" fontId="20" fillId="3" borderId="10" xfId="17" applyFont="1" applyFill="1" applyBorder="1" applyAlignment="1">
      <alignment horizontal="center" vertical="center" wrapText="1"/>
    </xf>
    <xf numFmtId="0" fontId="20" fillId="3" borderId="13" xfId="17" applyFont="1" applyFill="1" applyBorder="1" applyAlignment="1">
      <alignment horizontal="center" vertical="center" wrapText="1"/>
    </xf>
    <xf numFmtId="0" fontId="20" fillId="3" borderId="7" xfId="17" applyFont="1" applyFill="1" applyBorder="1" applyAlignment="1">
      <alignment horizontal="center" vertical="center" wrapText="1"/>
    </xf>
    <xf numFmtId="0" fontId="20" fillId="3" borderId="14" xfId="17" applyFont="1" applyFill="1" applyBorder="1" applyAlignment="1">
      <alignment horizontal="center" vertical="center" wrapText="1"/>
    </xf>
    <xf numFmtId="177" fontId="20" fillId="0" borderId="8" xfId="17" applyNumberFormat="1" applyFont="1" applyBorder="1" applyAlignment="1">
      <alignment horizontal="center" vertical="center" wrapText="1"/>
    </xf>
    <xf numFmtId="177" fontId="20" fillId="0" borderId="10" xfId="17" applyNumberFormat="1" applyFont="1" applyBorder="1" applyAlignment="1">
      <alignment horizontal="center" vertical="center" wrapText="1"/>
    </xf>
    <xf numFmtId="177" fontId="20" fillId="7" borderId="4" xfId="17" applyNumberFormat="1" applyFont="1" applyFill="1" applyBorder="1" applyAlignment="1">
      <alignment horizontal="center" vertical="center" wrapText="1"/>
    </xf>
    <xf numFmtId="177" fontId="20" fillId="7" borderId="6" xfId="17" applyNumberFormat="1" applyFont="1" applyFill="1" applyBorder="1" applyAlignment="1">
      <alignment horizontal="center" vertical="center" wrapText="1"/>
    </xf>
    <xf numFmtId="177" fontId="20" fillId="7" borderId="8" xfId="17" applyNumberFormat="1" applyFont="1" applyFill="1" applyBorder="1" applyAlignment="1">
      <alignment horizontal="center" vertical="center" wrapText="1"/>
    </xf>
    <xf numFmtId="177" fontId="20" fillId="7" borderId="9" xfId="17" applyNumberFormat="1" applyFont="1" applyFill="1" applyBorder="1" applyAlignment="1">
      <alignment horizontal="center" vertical="center" wrapText="1"/>
    </xf>
    <xf numFmtId="177" fontId="20" fillId="0" borderId="4" xfId="17" applyNumberFormat="1" applyFont="1" applyBorder="1" applyAlignment="1">
      <alignment horizontal="center" vertical="center" wrapText="1"/>
    </xf>
    <xf numFmtId="177" fontId="20" fillId="0" borderId="5" xfId="17" applyNumberFormat="1" applyFont="1" applyBorder="1" applyAlignment="1">
      <alignment horizontal="center" vertical="center" wrapText="1"/>
    </xf>
    <xf numFmtId="0" fontId="20" fillId="7" borderId="6" xfId="17" applyFont="1" applyFill="1" applyBorder="1" applyAlignment="1">
      <alignment horizontal="left" vertical="center" wrapText="1"/>
    </xf>
    <xf numFmtId="0" fontId="20" fillId="7" borderId="5" xfId="17" applyFont="1" applyFill="1" applyBorder="1" applyAlignment="1">
      <alignment horizontal="left" vertical="center" wrapText="1"/>
    </xf>
    <xf numFmtId="0" fontId="20" fillId="7" borderId="4" xfId="17" applyFont="1" applyFill="1" applyBorder="1" applyAlignment="1">
      <alignment horizontal="right" vertical="center"/>
    </xf>
    <xf numFmtId="0" fontId="20" fillId="7" borderId="6" xfId="17" applyFont="1" applyFill="1" applyBorder="1" applyAlignment="1">
      <alignment horizontal="right" vertical="center"/>
    </xf>
    <xf numFmtId="0" fontId="20" fillId="7" borderId="6" xfId="17" applyFont="1" applyFill="1" applyBorder="1" applyAlignment="1">
      <alignment horizontal="center" vertical="center"/>
    </xf>
    <xf numFmtId="177" fontId="20" fillId="0" borderId="4" xfId="17" applyNumberFormat="1" applyFont="1" applyBorder="1" applyAlignment="1">
      <alignment horizontal="center" vertical="center"/>
    </xf>
    <xf numFmtId="177" fontId="20" fillId="0" borderId="6" xfId="17" applyNumberFormat="1" applyFont="1" applyBorder="1" applyAlignment="1">
      <alignment horizontal="center" vertical="center"/>
    </xf>
    <xf numFmtId="0" fontId="17" fillId="3" borderId="1" xfId="17" applyFont="1" applyFill="1" applyBorder="1" applyAlignment="1">
      <alignment horizontal="center" vertical="center"/>
    </xf>
    <xf numFmtId="0" fontId="18" fillId="0" borderId="11" xfId="17" applyFont="1" applyBorder="1" applyAlignment="1">
      <alignment horizontal="left" vertical="center" wrapText="1"/>
    </xf>
    <xf numFmtId="0" fontId="18" fillId="0" borderId="0" xfId="17" applyFont="1" applyBorder="1" applyAlignment="1">
      <alignment horizontal="left" vertical="center" wrapText="1"/>
    </xf>
    <xf numFmtId="0" fontId="18" fillId="7" borderId="8" xfId="17" applyFont="1" applyFill="1" applyBorder="1" applyAlignment="1">
      <alignment horizontal="left" vertical="center" wrapText="1" indent="1"/>
    </xf>
    <xf numFmtId="0" fontId="18" fillId="7" borderId="9" xfId="17" applyFont="1" applyFill="1" applyBorder="1" applyAlignment="1">
      <alignment horizontal="left" vertical="center" wrapText="1" indent="1"/>
    </xf>
    <xf numFmtId="0" fontId="33" fillId="0" borderId="4" xfId="17" applyFont="1" applyBorder="1" applyAlignment="1">
      <alignment horizontal="center" vertical="center" wrapText="1"/>
    </xf>
    <xf numFmtId="0" fontId="33" fillId="0" borderId="6" xfId="17" applyFont="1" applyBorder="1" applyAlignment="1">
      <alignment horizontal="center" vertical="center" wrapText="1"/>
    </xf>
    <xf numFmtId="0" fontId="33" fillId="0" borderId="5" xfId="17" applyFont="1" applyBorder="1" applyAlignment="1">
      <alignment horizontal="center" vertical="center" wrapText="1"/>
    </xf>
    <xf numFmtId="177" fontId="20" fillId="0" borderId="0" xfId="17" applyNumberFormat="1" applyFont="1" applyBorder="1" applyAlignment="1">
      <alignment horizontal="left" vertical="top" wrapText="1"/>
    </xf>
    <xf numFmtId="0" fontId="20" fillId="3" borderId="72" xfId="17" applyFont="1" applyFill="1" applyBorder="1" applyAlignment="1">
      <alignment horizontal="center" vertical="center" wrapText="1"/>
    </xf>
    <xf numFmtId="0" fontId="17" fillId="3" borderId="72" xfId="17" applyFont="1" applyFill="1" applyBorder="1" applyAlignment="1">
      <alignment horizontal="center" vertical="center"/>
    </xf>
    <xf numFmtId="0" fontId="20" fillId="0" borderId="6" xfId="17" applyFont="1" applyBorder="1" applyAlignment="1">
      <alignment horizontal="left" vertical="center" wrapText="1"/>
    </xf>
    <xf numFmtId="0" fontId="20" fillId="0" borderId="5" xfId="17" applyFont="1" applyBorder="1" applyAlignment="1">
      <alignment horizontal="left" vertical="center" wrapText="1"/>
    </xf>
    <xf numFmtId="0" fontId="20" fillId="3" borderId="3" xfId="17" applyFont="1" applyFill="1" applyBorder="1" applyAlignment="1">
      <alignment horizontal="center" vertical="center" wrapText="1"/>
    </xf>
    <xf numFmtId="0" fontId="52" fillId="0" borderId="11" xfId="17" applyFont="1" applyBorder="1" applyAlignment="1">
      <alignment horizontal="center" vertical="center"/>
    </xf>
    <xf numFmtId="0" fontId="52" fillId="0" borderId="0" xfId="17" applyFont="1" applyBorder="1" applyAlignment="1">
      <alignment horizontal="center" vertical="center"/>
    </xf>
    <xf numFmtId="0" fontId="52" fillId="0" borderId="12" xfId="17" applyFont="1" applyBorder="1" applyAlignment="1">
      <alignment horizontal="center" vertical="center"/>
    </xf>
    <xf numFmtId="0" fontId="18" fillId="0" borderId="11" xfId="17" applyFont="1" applyBorder="1" applyAlignment="1">
      <alignment horizontal="left" vertical="center" wrapText="1" indent="1"/>
    </xf>
    <xf numFmtId="0" fontId="18" fillId="0" borderId="0" xfId="17" applyFont="1" applyBorder="1" applyAlignment="1">
      <alignment horizontal="left" vertical="center" wrapText="1" indent="1"/>
    </xf>
    <xf numFmtId="0" fontId="20" fillId="0" borderId="4" xfId="17" applyFont="1" applyBorder="1" applyAlignment="1">
      <alignment horizontal="center" vertical="center"/>
    </xf>
    <xf numFmtId="0" fontId="20" fillId="0" borderId="6" xfId="17" applyFont="1" applyBorder="1" applyAlignment="1">
      <alignment horizontal="center" vertical="center"/>
    </xf>
    <xf numFmtId="0" fontId="20" fillId="0" borderId="5" xfId="17" applyFont="1" applyBorder="1" applyAlignment="1">
      <alignment horizontal="center" vertical="center"/>
    </xf>
    <xf numFmtId="0" fontId="20" fillId="0" borderId="56" xfId="17" applyFont="1" applyBorder="1" applyAlignment="1">
      <alignment horizontal="center" vertical="center" wrapText="1"/>
    </xf>
    <xf numFmtId="0" fontId="20" fillId="0" borderId="55" xfId="17" applyFont="1" applyBorder="1" applyAlignment="1">
      <alignment horizontal="center" vertical="center" wrapText="1"/>
    </xf>
    <xf numFmtId="0" fontId="20" fillId="0" borderId="54" xfId="17" applyFont="1" applyBorder="1" applyAlignment="1">
      <alignment horizontal="center" vertical="center" wrapText="1"/>
    </xf>
    <xf numFmtId="0" fontId="20" fillId="0" borderId="4" xfId="17" applyFont="1" applyBorder="1" applyAlignment="1">
      <alignment horizontal="center" vertical="center" wrapText="1"/>
    </xf>
    <xf numFmtId="0" fontId="20" fillId="0" borderId="6" xfId="17" applyFont="1" applyBorder="1" applyAlignment="1">
      <alignment horizontal="center" vertical="center" wrapText="1"/>
    </xf>
    <xf numFmtId="0" fontId="20" fillId="0" borderId="5" xfId="17" applyFont="1" applyBorder="1" applyAlignment="1">
      <alignment horizontal="center" vertical="center" wrapText="1"/>
    </xf>
    <xf numFmtId="0" fontId="33" fillId="3" borderId="1" xfId="13" applyFont="1" applyFill="1" applyBorder="1" applyAlignment="1">
      <alignment horizontal="center" vertical="center" wrapText="1"/>
    </xf>
    <xf numFmtId="0" fontId="33" fillId="0" borderId="4" xfId="13" applyFont="1" applyBorder="1" applyAlignment="1">
      <alignment horizontal="center" vertical="center"/>
    </xf>
    <xf numFmtId="0" fontId="33" fillId="0" borderId="6" xfId="13" applyFont="1" applyBorder="1" applyAlignment="1">
      <alignment horizontal="center" vertical="center"/>
    </xf>
    <xf numFmtId="0" fontId="33" fillId="0" borderId="5" xfId="13" applyFont="1" applyBorder="1" applyAlignment="1">
      <alignment horizontal="center" vertical="center"/>
    </xf>
    <xf numFmtId="0" fontId="28" fillId="0" borderId="11" xfId="13" applyFont="1" applyBorder="1" applyAlignment="1">
      <alignment horizontal="left" vertical="center" wrapText="1"/>
    </xf>
    <xf numFmtId="0" fontId="28" fillId="0" borderId="0" xfId="13" applyFont="1" applyBorder="1" applyAlignment="1">
      <alignment horizontal="left" vertical="center" wrapText="1"/>
    </xf>
    <xf numFmtId="0" fontId="28" fillId="0" borderId="13" xfId="13" applyFont="1" applyBorder="1" applyAlignment="1">
      <alignment horizontal="left" vertical="center" wrapText="1"/>
    </xf>
    <xf numFmtId="0" fontId="28" fillId="0" borderId="7" xfId="13" applyFont="1" applyBorder="1" applyAlignment="1">
      <alignment horizontal="left" vertical="center" wrapText="1"/>
    </xf>
    <xf numFmtId="0" fontId="27" fillId="3" borderId="1" xfId="13" applyFont="1" applyFill="1" applyBorder="1" applyAlignment="1">
      <alignment horizontal="center" vertical="center"/>
    </xf>
    <xf numFmtId="0" fontId="33" fillId="3" borderId="8" xfId="13" applyFont="1" applyFill="1" applyBorder="1" applyAlignment="1">
      <alignment horizontal="center" vertical="center" wrapText="1"/>
    </xf>
    <xf numFmtId="0" fontId="33" fillId="3" borderId="9" xfId="13" applyFont="1" applyFill="1" applyBorder="1" applyAlignment="1">
      <alignment horizontal="center" vertical="center" wrapText="1"/>
    </xf>
    <xf numFmtId="0" fontId="33" fillId="3" borderId="10" xfId="13" applyFont="1" applyFill="1" applyBorder="1" applyAlignment="1">
      <alignment horizontal="center" vertical="center" wrapText="1"/>
    </xf>
    <xf numFmtId="0" fontId="33" fillId="3" borderId="11" xfId="13" applyFont="1" applyFill="1" applyBorder="1" applyAlignment="1">
      <alignment horizontal="center" vertical="center" wrapText="1"/>
    </xf>
    <xf numFmtId="0" fontId="33" fillId="3" borderId="0" xfId="13" applyFont="1" applyFill="1" applyBorder="1" applyAlignment="1">
      <alignment horizontal="center" vertical="center" wrapText="1"/>
    </xf>
    <xf numFmtId="0" fontId="33" fillId="3" borderId="12" xfId="13" applyFont="1" applyFill="1" applyBorder="1" applyAlignment="1">
      <alignment horizontal="center" vertical="center" wrapText="1"/>
    </xf>
    <xf numFmtId="0" fontId="33" fillId="3" borderId="13" xfId="13" applyFont="1" applyFill="1" applyBorder="1" applyAlignment="1">
      <alignment horizontal="center" vertical="center" wrapText="1"/>
    </xf>
    <xf numFmtId="0" fontId="33" fillId="3" borderId="7" xfId="13" applyFont="1" applyFill="1" applyBorder="1" applyAlignment="1">
      <alignment horizontal="center" vertical="center" wrapText="1"/>
    </xf>
    <xf numFmtId="0" fontId="33" fillId="3" borderId="14" xfId="13" applyFont="1" applyFill="1" applyBorder="1" applyAlignment="1">
      <alignment horizontal="center" vertical="center" wrapText="1"/>
    </xf>
    <xf numFmtId="177" fontId="33" fillId="0" borderId="4" xfId="13" applyNumberFormat="1" applyFont="1" applyBorder="1" applyAlignment="1">
      <alignment horizontal="center" vertical="center" wrapText="1"/>
    </xf>
    <xf numFmtId="177" fontId="33" fillId="0" borderId="5" xfId="13" applyNumberFormat="1" applyFont="1" applyBorder="1" applyAlignment="1">
      <alignment horizontal="center" vertical="center" wrapText="1"/>
    </xf>
    <xf numFmtId="0" fontId="33" fillId="0" borderId="6" xfId="13" applyNumberFormat="1" applyFont="1" applyBorder="1" applyAlignment="1">
      <alignment horizontal="center" vertical="center" wrapText="1"/>
    </xf>
    <xf numFmtId="177" fontId="33" fillId="0" borderId="6" xfId="13" applyNumberFormat="1" applyFont="1" applyBorder="1" applyAlignment="1">
      <alignment horizontal="center" vertical="center" wrapText="1"/>
    </xf>
    <xf numFmtId="177" fontId="33" fillId="0" borderId="8" xfId="13" applyNumberFormat="1" applyFont="1" applyBorder="1" applyAlignment="1">
      <alignment horizontal="center" vertical="center" wrapText="1"/>
    </xf>
    <xf numFmtId="177" fontId="33" fillId="0" borderId="10" xfId="13" applyNumberFormat="1" applyFont="1" applyBorder="1" applyAlignment="1">
      <alignment horizontal="center" vertical="center" wrapText="1"/>
    </xf>
    <xf numFmtId="177" fontId="33" fillId="0" borderId="11" xfId="13" applyNumberFormat="1" applyFont="1" applyBorder="1" applyAlignment="1">
      <alignment horizontal="center" vertical="center" wrapText="1"/>
    </xf>
    <xf numFmtId="177" fontId="33" fillId="0" borderId="12" xfId="13" applyNumberFormat="1" applyFont="1" applyBorder="1" applyAlignment="1">
      <alignment horizontal="center" vertical="center" wrapText="1"/>
    </xf>
    <xf numFmtId="177" fontId="33" fillId="0" borderId="6" xfId="13" applyNumberFormat="1" applyFont="1" applyBorder="1" applyAlignment="1">
      <alignment vertical="center" wrapText="1"/>
    </xf>
    <xf numFmtId="177" fontId="33" fillId="0" borderId="5" xfId="13" applyNumberFormat="1" applyFont="1" applyBorder="1" applyAlignment="1">
      <alignment vertical="center" wrapText="1"/>
    </xf>
    <xf numFmtId="38" fontId="33" fillId="0" borderId="6" xfId="12" applyFont="1" applyBorder="1" applyAlignment="1">
      <alignment horizontal="center" vertical="center" wrapText="1"/>
    </xf>
    <xf numFmtId="38" fontId="33" fillId="0" borderId="4" xfId="12" applyFont="1" applyBorder="1" applyAlignment="1">
      <alignment horizontal="center" vertical="center" wrapText="1"/>
    </xf>
    <xf numFmtId="177" fontId="33" fillId="0" borderId="4" xfId="13" applyNumberFormat="1" applyFont="1" applyBorder="1" applyAlignment="1">
      <alignment vertical="center" wrapText="1"/>
    </xf>
    <xf numFmtId="0" fontId="17" fillId="7" borderId="47" xfId="10" applyFont="1" applyFill="1" applyBorder="1" applyAlignment="1">
      <alignment horizontal="center" vertical="center"/>
    </xf>
    <xf numFmtId="0" fontId="17" fillId="7" borderId="79" xfId="10" applyFont="1" applyFill="1" applyBorder="1" applyAlignment="1">
      <alignment horizontal="center" vertical="center"/>
    </xf>
    <xf numFmtId="0" fontId="17" fillId="7" borderId="48" xfId="10" applyFont="1" applyFill="1" applyBorder="1" applyAlignment="1">
      <alignment horizontal="center" vertical="center"/>
    </xf>
    <xf numFmtId="0" fontId="17" fillId="9" borderId="22" xfId="10" applyFont="1" applyFill="1" applyBorder="1" applyAlignment="1">
      <alignment horizontal="center" vertical="center"/>
    </xf>
    <xf numFmtId="0" fontId="17" fillId="9" borderId="3" xfId="10" applyFont="1" applyFill="1" applyBorder="1" applyAlignment="1">
      <alignment horizontal="center" vertical="center"/>
    </xf>
    <xf numFmtId="0" fontId="17" fillId="0" borderId="11" xfId="10" applyFont="1" applyBorder="1" applyAlignment="1">
      <alignment horizontal="center" vertical="center" wrapText="1"/>
    </xf>
    <xf numFmtId="0" fontId="17" fillId="0" borderId="12" xfId="10" applyFont="1" applyBorder="1" applyAlignment="1">
      <alignment horizontal="center" vertical="center" wrapText="1"/>
    </xf>
    <xf numFmtId="0" fontId="17" fillId="0" borderId="13" xfId="10" applyFont="1" applyBorder="1" applyAlignment="1">
      <alignment horizontal="center" vertical="center" wrapText="1"/>
    </xf>
    <xf numFmtId="0" fontId="17" fillId="0" borderId="14" xfId="10" applyFont="1" applyBorder="1" applyAlignment="1">
      <alignment horizontal="center" vertical="center" wrapText="1"/>
    </xf>
    <xf numFmtId="0" fontId="17" fillId="3" borderId="8" xfId="10" applyFont="1" applyFill="1" applyBorder="1" applyAlignment="1">
      <alignment horizontal="center" vertical="center" wrapText="1"/>
    </xf>
    <xf numFmtId="0" fontId="17" fillId="3" borderId="10" xfId="10" applyFont="1" applyFill="1" applyBorder="1" applyAlignment="1">
      <alignment horizontal="center" vertical="center" wrapText="1"/>
    </xf>
    <xf numFmtId="0" fontId="17" fillId="9" borderId="22" xfId="10" applyFont="1" applyFill="1" applyBorder="1" applyAlignment="1">
      <alignment horizontal="center" vertical="center" wrapText="1"/>
    </xf>
    <xf numFmtId="0" fontId="17" fillId="3" borderId="8" xfId="10" applyFont="1" applyFill="1" applyBorder="1" applyAlignment="1">
      <alignment horizontal="left" vertical="center" wrapText="1"/>
    </xf>
    <xf numFmtId="0" fontId="17" fillId="3" borderId="9" xfId="10" applyFont="1" applyFill="1" applyBorder="1" applyAlignment="1">
      <alignment horizontal="left" vertical="center" wrapText="1"/>
    </xf>
    <xf numFmtId="0" fontId="17" fillId="3" borderId="10" xfId="10" applyFont="1" applyFill="1" applyBorder="1" applyAlignment="1">
      <alignment horizontal="left" vertical="center" wrapText="1"/>
    </xf>
    <xf numFmtId="0" fontId="17" fillId="3" borderId="11" xfId="10" applyFont="1" applyFill="1" applyBorder="1" applyAlignment="1">
      <alignment horizontal="left" vertical="center" wrapText="1"/>
    </xf>
    <xf numFmtId="0" fontId="17" fillId="3" borderId="0" xfId="10" applyFont="1" applyFill="1" applyBorder="1" applyAlignment="1">
      <alignment horizontal="left" vertical="center" wrapText="1"/>
    </xf>
    <xf numFmtId="0" fontId="17" fillId="3" borderId="12" xfId="10" applyFont="1" applyFill="1" applyBorder="1" applyAlignment="1">
      <alignment horizontal="left" vertical="center" wrapText="1"/>
    </xf>
    <xf numFmtId="0" fontId="17" fillId="3" borderId="13" xfId="10" applyFont="1" applyFill="1" applyBorder="1" applyAlignment="1">
      <alignment horizontal="left" vertical="center" wrapText="1"/>
    </xf>
    <xf numFmtId="0" fontId="17" fillId="3" borderId="7" xfId="10" applyFont="1" applyFill="1" applyBorder="1" applyAlignment="1">
      <alignment horizontal="left" vertical="center" wrapText="1"/>
    </xf>
    <xf numFmtId="0" fontId="17" fillId="3" borderId="14" xfId="10" applyFont="1" applyFill="1" applyBorder="1" applyAlignment="1">
      <alignment horizontal="left" vertical="center" wrapText="1"/>
    </xf>
    <xf numFmtId="0" fontId="27" fillId="10" borderId="1" xfId="10" applyFont="1" applyFill="1" applyBorder="1" applyAlignment="1">
      <alignment horizontal="center" vertical="center" wrapText="1"/>
    </xf>
    <xf numFmtId="0" fontId="17" fillId="5" borderId="41" xfId="10" applyFont="1" applyFill="1" applyBorder="1" applyAlignment="1">
      <alignment horizontal="center" vertical="center" wrapText="1"/>
    </xf>
    <xf numFmtId="0" fontId="19" fillId="0" borderId="7" xfId="10" applyFont="1" applyBorder="1" applyAlignment="1">
      <alignment horizontal="left" vertical="center"/>
    </xf>
    <xf numFmtId="0" fontId="24" fillId="0" borderId="1" xfId="10" applyFont="1" applyBorder="1" applyAlignment="1">
      <alignment horizontal="center" vertical="center" wrapText="1"/>
    </xf>
    <xf numFmtId="0" fontId="24" fillId="0" borderId="1" xfId="10" applyFont="1" applyBorder="1" applyAlignment="1">
      <alignment horizontal="center" vertical="center"/>
    </xf>
    <xf numFmtId="0" fontId="17" fillId="3" borderId="8" xfId="10" applyFont="1" applyFill="1" applyBorder="1" applyAlignment="1">
      <alignment vertical="center" wrapText="1"/>
    </xf>
    <xf numFmtId="0" fontId="17" fillId="3" borderId="9" xfId="10" applyFont="1" applyFill="1" applyBorder="1" applyAlignment="1">
      <alignment vertical="center" wrapText="1"/>
    </xf>
    <xf numFmtId="0" fontId="17" fillId="3" borderId="10" xfId="10" applyFont="1" applyFill="1" applyBorder="1" applyAlignment="1">
      <alignment vertical="center" wrapText="1"/>
    </xf>
    <xf numFmtId="0" fontId="17" fillId="3" borderId="13" xfId="10" applyFont="1" applyFill="1" applyBorder="1" applyAlignment="1">
      <alignment vertical="center" wrapText="1"/>
    </xf>
    <xf numFmtId="0" fontId="17" fillId="3" borderId="7" xfId="10" applyFont="1" applyFill="1" applyBorder="1" applyAlignment="1">
      <alignment vertical="center" wrapText="1"/>
    </xf>
    <xf numFmtId="0" fontId="17" fillId="3" borderId="14" xfId="10" applyFont="1" applyFill="1" applyBorder="1" applyAlignment="1">
      <alignment vertical="center" wrapText="1"/>
    </xf>
    <xf numFmtId="0" fontId="17" fillId="0" borderId="5" xfId="10" applyFont="1" applyBorder="1" applyAlignment="1">
      <alignment horizontal="center" vertical="center"/>
    </xf>
    <xf numFmtId="0" fontId="17" fillId="0" borderId="4" xfId="10" applyFont="1" applyBorder="1" applyAlignment="1">
      <alignment horizontal="center" vertical="center" wrapText="1"/>
    </xf>
    <xf numFmtId="0" fontId="17" fillId="0" borderId="5" xfId="10" applyFont="1" applyBorder="1" applyAlignment="1">
      <alignment horizontal="center" vertical="center" wrapText="1"/>
    </xf>
    <xf numFmtId="0" fontId="24" fillId="3" borderId="11" xfId="10" applyFont="1" applyFill="1" applyBorder="1" applyAlignment="1">
      <alignment vertical="center" wrapText="1"/>
    </xf>
    <xf numFmtId="0" fontId="24" fillId="3" borderId="0" xfId="10" applyFont="1" applyFill="1" applyBorder="1" applyAlignment="1">
      <alignment vertical="center" wrapText="1"/>
    </xf>
    <xf numFmtId="0" fontId="24" fillId="3" borderId="9" xfId="10" applyFont="1" applyFill="1" applyBorder="1" applyAlignment="1">
      <alignment vertical="center" wrapText="1"/>
    </xf>
    <xf numFmtId="0" fontId="24" fillId="3" borderId="10" xfId="10" applyFont="1" applyFill="1" applyBorder="1" applyAlignment="1">
      <alignment vertical="center" wrapText="1"/>
    </xf>
    <xf numFmtId="0" fontId="24" fillId="3" borderId="13" xfId="10" applyFont="1" applyFill="1" applyBorder="1" applyAlignment="1">
      <alignment vertical="center" wrapText="1"/>
    </xf>
    <xf numFmtId="0" fontId="24" fillId="3" borderId="7" xfId="10" applyFont="1" applyFill="1" applyBorder="1" applyAlignment="1">
      <alignment vertical="center" wrapText="1"/>
    </xf>
    <xf numFmtId="0" fontId="24" fillId="3" borderId="14" xfId="10" applyFont="1" applyFill="1" applyBorder="1" applyAlignment="1">
      <alignment vertical="center" wrapText="1"/>
    </xf>
    <xf numFmtId="0" fontId="24" fillId="3" borderId="8" xfId="10" applyFont="1" applyFill="1" applyBorder="1" applyAlignment="1">
      <alignment horizontal="center" vertical="center" wrapText="1"/>
    </xf>
    <xf numFmtId="0" fontId="24" fillId="3" borderId="10" xfId="10" applyFont="1" applyFill="1" applyBorder="1" applyAlignment="1">
      <alignment horizontal="center" vertical="center" wrapText="1"/>
    </xf>
    <xf numFmtId="0" fontId="24" fillId="3" borderId="2" xfId="10" applyFont="1" applyFill="1" applyBorder="1" applyAlignment="1">
      <alignment horizontal="center" vertical="center" wrapText="1"/>
    </xf>
    <xf numFmtId="0" fontId="24" fillId="3" borderId="2" xfId="10" applyFont="1" applyFill="1" applyBorder="1" applyAlignment="1">
      <alignment horizontal="center" vertical="center"/>
    </xf>
    <xf numFmtId="0" fontId="24" fillId="0" borderId="22" xfId="10" applyFont="1" applyBorder="1" applyAlignment="1">
      <alignment horizontal="center" vertical="center" wrapText="1"/>
    </xf>
    <xf numFmtId="0" fontId="24" fillId="0" borderId="3" xfId="10" applyFont="1" applyBorder="1" applyAlignment="1">
      <alignment horizontal="center" vertical="center"/>
    </xf>
    <xf numFmtId="0" fontId="24" fillId="0" borderId="3" xfId="10" applyFont="1" applyBorder="1" applyAlignment="1">
      <alignment horizontal="center" vertical="center" wrapText="1"/>
    </xf>
    <xf numFmtId="0" fontId="24" fillId="3" borderId="13" xfId="10" applyFont="1" applyFill="1" applyBorder="1" applyAlignment="1">
      <alignment horizontal="center" vertical="center" wrapText="1"/>
    </xf>
    <xf numFmtId="0" fontId="24" fillId="3" borderId="14" xfId="10" applyFont="1" applyFill="1" applyBorder="1" applyAlignment="1">
      <alignment horizontal="center" vertical="center" wrapText="1"/>
    </xf>
    <xf numFmtId="0" fontId="24" fillId="3" borderId="8" xfId="10" applyFont="1" applyFill="1" applyBorder="1" applyAlignment="1">
      <alignment vertical="center" wrapText="1"/>
    </xf>
    <xf numFmtId="0" fontId="54" fillId="0" borderId="49" xfId="10" applyFont="1" applyBorder="1" applyAlignment="1">
      <alignment horizontal="center" vertical="center" wrapText="1"/>
    </xf>
    <xf numFmtId="0" fontId="17" fillId="2" borderId="13" xfId="10" applyFont="1" applyFill="1" applyBorder="1" applyAlignment="1">
      <alignment horizontal="left" vertical="center" wrapText="1"/>
    </xf>
    <xf numFmtId="0" fontId="17" fillId="2" borderId="7" xfId="10" applyFont="1" applyFill="1" applyBorder="1" applyAlignment="1">
      <alignment horizontal="left" vertical="center" wrapText="1"/>
    </xf>
    <xf numFmtId="0" fontId="17" fillId="2" borderId="14" xfId="10" applyFont="1" applyFill="1" applyBorder="1" applyAlignment="1">
      <alignment horizontal="left" vertical="center" wrapText="1"/>
    </xf>
    <xf numFmtId="0" fontId="17" fillId="0" borderId="6" xfId="10" applyFont="1" applyBorder="1" applyAlignment="1">
      <alignment horizontal="left" vertical="center" wrapText="1"/>
    </xf>
    <xf numFmtId="0" fontId="17" fillId="0" borderId="5" xfId="10" applyFont="1" applyBorder="1" applyAlignment="1">
      <alignment horizontal="left" vertical="center" wrapText="1"/>
    </xf>
    <xf numFmtId="0" fontId="17" fillId="9" borderId="3" xfId="10" applyFont="1" applyFill="1" applyBorder="1" applyAlignment="1">
      <alignment horizontal="center" vertical="center" wrapText="1"/>
    </xf>
    <xf numFmtId="0" fontId="54" fillId="0" borderId="11" xfId="10" applyFont="1" applyBorder="1" applyAlignment="1">
      <alignment horizontal="center" vertical="center" wrapText="1"/>
    </xf>
    <xf numFmtId="0" fontId="54" fillId="0" borderId="12" xfId="10" applyFont="1" applyBorder="1" applyAlignment="1">
      <alignment horizontal="center" vertical="center" wrapText="1"/>
    </xf>
    <xf numFmtId="0" fontId="54" fillId="0" borderId="13" xfId="10" applyFont="1" applyBorder="1" applyAlignment="1">
      <alignment horizontal="center" vertical="center" wrapText="1"/>
    </xf>
    <xf numFmtId="0" fontId="54" fillId="0" borderId="14" xfId="10" applyFont="1" applyBorder="1" applyAlignment="1">
      <alignment horizontal="center" vertical="center" wrapText="1"/>
    </xf>
    <xf numFmtId="9" fontId="17" fillId="9" borderId="22" xfId="16" applyFont="1" applyFill="1" applyBorder="1" applyAlignment="1">
      <alignment horizontal="center" vertical="center"/>
    </xf>
    <xf numFmtId="9" fontId="17" fillId="9" borderId="3" xfId="16" applyFont="1" applyFill="1" applyBorder="1" applyAlignment="1">
      <alignment horizontal="center" vertical="center"/>
    </xf>
    <xf numFmtId="0" fontId="35" fillId="0" borderId="7" xfId="10" applyFont="1" applyBorder="1" applyAlignment="1">
      <alignment horizontal="center" vertical="center"/>
    </xf>
    <xf numFmtId="0" fontId="54" fillId="0" borderId="7" xfId="10" applyFont="1" applyBorder="1" applyAlignment="1">
      <alignment horizontal="center" vertical="center"/>
    </xf>
    <xf numFmtId="0" fontId="54" fillId="7" borderId="39" xfId="10" applyFont="1" applyFill="1" applyBorder="1" applyAlignment="1">
      <alignment horizontal="center" vertical="center" wrapText="1"/>
    </xf>
    <xf numFmtId="0" fontId="54" fillId="7" borderId="40" xfId="10" applyFont="1" applyFill="1" applyBorder="1" applyAlignment="1">
      <alignment horizontal="center" vertical="center" wrapText="1"/>
    </xf>
    <xf numFmtId="0" fontId="54" fillId="7" borderId="44" xfId="10" applyFont="1" applyFill="1" applyBorder="1" applyAlignment="1">
      <alignment horizontal="center" vertical="center" wrapText="1"/>
    </xf>
    <xf numFmtId="0" fontId="54" fillId="7" borderId="45" xfId="10" applyFont="1" applyFill="1" applyBorder="1" applyAlignment="1">
      <alignment horizontal="center" vertical="center" wrapText="1"/>
    </xf>
    <xf numFmtId="0" fontId="17" fillId="2" borderId="8" xfId="10" applyFont="1" applyFill="1" applyBorder="1" applyAlignment="1">
      <alignment horizontal="center" vertical="center" wrapText="1"/>
    </xf>
    <xf numFmtId="0" fontId="17" fillId="2" borderId="10" xfId="10" applyFont="1" applyFill="1" applyBorder="1" applyAlignment="1">
      <alignment horizontal="center" vertical="center" wrapText="1"/>
    </xf>
    <xf numFmtId="0" fontId="17" fillId="7" borderId="22" xfId="10" applyFont="1" applyFill="1" applyBorder="1" applyAlignment="1">
      <alignment horizontal="center" vertical="center"/>
    </xf>
    <xf numFmtId="0" fontId="17" fillId="7" borderId="3" xfId="10" applyFont="1" applyFill="1" applyBorder="1" applyAlignment="1">
      <alignment horizontal="center" vertical="center"/>
    </xf>
    <xf numFmtId="0" fontId="17" fillId="2" borderId="39" xfId="10" applyFont="1" applyFill="1" applyBorder="1" applyAlignment="1">
      <alignment horizontal="left" vertical="center" wrapText="1"/>
    </xf>
    <xf numFmtId="0" fontId="17" fillId="2" borderId="52" xfId="10" applyFont="1" applyFill="1" applyBorder="1" applyAlignment="1">
      <alignment horizontal="left" vertical="center" wrapText="1"/>
    </xf>
    <xf numFmtId="0" fontId="17" fillId="2" borderId="40" xfId="10" applyFont="1" applyFill="1" applyBorder="1" applyAlignment="1">
      <alignment horizontal="left" vertical="center" wrapText="1"/>
    </xf>
    <xf numFmtId="0" fontId="17" fillId="5" borderId="8" xfId="10" applyFont="1" applyFill="1" applyBorder="1" applyAlignment="1">
      <alignment horizontal="left" vertical="center" wrapText="1"/>
    </xf>
    <xf numFmtId="0" fontId="17" fillId="5" borderId="9" xfId="10" applyFont="1" applyFill="1" applyBorder="1" applyAlignment="1">
      <alignment horizontal="left" vertical="center" wrapText="1"/>
    </xf>
    <xf numFmtId="0" fontId="17" fillId="5" borderId="10" xfId="10" applyFont="1" applyFill="1" applyBorder="1" applyAlignment="1">
      <alignment horizontal="left" vertical="center" wrapText="1"/>
    </xf>
    <xf numFmtId="0" fontId="17" fillId="5" borderId="39" xfId="10" applyFont="1" applyFill="1" applyBorder="1" applyAlignment="1">
      <alignment horizontal="left" vertical="center" wrapText="1"/>
    </xf>
    <xf numFmtId="0" fontId="17" fillId="5" borderId="52" xfId="10" applyFont="1" applyFill="1" applyBorder="1" applyAlignment="1">
      <alignment horizontal="left" vertical="center" wrapText="1"/>
    </xf>
    <xf numFmtId="0" fontId="17" fillId="5" borderId="40" xfId="10" applyFont="1" applyFill="1" applyBorder="1" applyAlignment="1">
      <alignment horizontal="left" vertical="center" wrapText="1"/>
    </xf>
    <xf numFmtId="0" fontId="27" fillId="8" borderId="50" xfId="10" applyFont="1" applyFill="1" applyBorder="1" applyAlignment="1">
      <alignment horizontal="right" vertical="center" wrapText="1"/>
    </xf>
    <xf numFmtId="0" fontId="27" fillId="8" borderId="51" xfId="10" applyFont="1" applyFill="1" applyBorder="1" applyAlignment="1">
      <alignment horizontal="right" vertical="center" wrapText="1"/>
    </xf>
    <xf numFmtId="0" fontId="27" fillId="0" borderId="50" xfId="10" applyFont="1" applyBorder="1" applyAlignment="1">
      <alignment horizontal="center" vertical="center" wrapText="1"/>
    </xf>
    <xf numFmtId="0" fontId="27" fillId="0" borderId="51" xfId="10" applyFont="1" applyBorder="1" applyAlignment="1">
      <alignment horizontal="center" vertical="center" wrapText="1"/>
    </xf>
    <xf numFmtId="0" fontId="17" fillId="5" borderId="2" xfId="10" applyFont="1" applyFill="1" applyBorder="1" applyAlignment="1">
      <alignment horizontal="center" vertical="center" wrapText="1"/>
    </xf>
    <xf numFmtId="0" fontId="17" fillId="5" borderId="2" xfId="10" applyFont="1" applyFill="1" applyBorder="1" applyAlignment="1">
      <alignment horizontal="center" vertical="center"/>
    </xf>
    <xf numFmtId="0" fontId="17" fillId="0" borderId="2" xfId="10" applyFont="1" applyBorder="1" applyAlignment="1">
      <alignment horizontal="center" vertical="center"/>
    </xf>
    <xf numFmtId="0" fontId="17" fillId="0" borderId="22" xfId="10" applyFont="1" applyBorder="1" applyAlignment="1">
      <alignment horizontal="center" vertical="center"/>
    </xf>
    <xf numFmtId="0" fontId="17" fillId="0" borderId="3" xfId="10" applyFont="1" applyBorder="1" applyAlignment="1">
      <alignment horizontal="center" vertical="center"/>
    </xf>
    <xf numFmtId="0" fontId="17" fillId="0" borderId="8" xfId="10" applyFont="1" applyBorder="1" applyAlignment="1">
      <alignment horizontal="center" vertical="center"/>
    </xf>
    <xf numFmtId="0" fontId="17" fillId="0" borderId="11" xfId="10" applyFont="1" applyBorder="1" applyAlignment="1">
      <alignment horizontal="center" vertical="center"/>
    </xf>
    <xf numFmtId="0" fontId="17" fillId="0" borderId="13" xfId="10" applyFont="1" applyBorder="1" applyAlignment="1">
      <alignment horizontal="center" vertical="center"/>
    </xf>
    <xf numFmtId="0" fontId="17" fillId="12" borderId="39" xfId="10" applyFont="1" applyFill="1" applyBorder="1" applyAlignment="1">
      <alignment horizontal="left" vertical="center" wrapText="1"/>
    </xf>
    <xf numFmtId="0" fontId="17" fillId="12" borderId="52" xfId="10" applyFont="1" applyFill="1" applyBorder="1" applyAlignment="1">
      <alignment horizontal="left" vertical="center" wrapText="1"/>
    </xf>
    <xf numFmtId="0" fontId="17" fillId="12" borderId="40" xfId="10" applyFont="1" applyFill="1" applyBorder="1" applyAlignment="1">
      <alignment horizontal="left" vertical="center" wrapText="1"/>
    </xf>
    <xf numFmtId="0" fontId="27" fillId="7" borderId="0" xfId="10" applyFont="1" applyFill="1" applyBorder="1" applyAlignment="1">
      <alignment horizontal="left" vertical="center" wrapText="1"/>
    </xf>
    <xf numFmtId="0" fontId="17" fillId="13" borderId="11" xfId="10" applyFont="1" applyFill="1" applyBorder="1" applyAlignment="1">
      <alignment horizontal="left" vertical="center" wrapText="1"/>
    </xf>
    <xf numFmtId="0" fontId="17" fillId="13" borderId="0" xfId="10" applyFont="1" applyFill="1" applyBorder="1" applyAlignment="1">
      <alignment horizontal="left" vertical="center" wrapText="1"/>
    </xf>
    <xf numFmtId="0" fontId="17" fillId="13" borderId="12" xfId="10" applyFont="1" applyFill="1" applyBorder="1" applyAlignment="1">
      <alignment horizontal="left" vertical="center" wrapText="1"/>
    </xf>
    <xf numFmtId="0" fontId="17" fillId="13" borderId="13" xfId="10" applyFont="1" applyFill="1" applyBorder="1" applyAlignment="1">
      <alignment horizontal="left" vertical="center" wrapText="1"/>
    </xf>
    <xf numFmtId="0" fontId="17" fillId="13" borderId="7" xfId="10" applyFont="1" applyFill="1" applyBorder="1" applyAlignment="1">
      <alignment horizontal="left" vertical="center" wrapText="1"/>
    </xf>
    <xf numFmtId="0" fontId="17" fillId="13" borderId="14" xfId="10" applyFont="1" applyFill="1" applyBorder="1" applyAlignment="1">
      <alignment horizontal="left" vertical="center" wrapText="1"/>
    </xf>
    <xf numFmtId="0" fontId="27" fillId="5" borderId="13" xfId="10" applyFont="1" applyFill="1" applyBorder="1" applyAlignment="1">
      <alignment horizontal="right" vertical="center" wrapText="1"/>
    </xf>
    <xf numFmtId="0" fontId="27" fillId="5" borderId="14" xfId="10" applyFont="1" applyFill="1" applyBorder="1" applyAlignment="1">
      <alignment horizontal="right" vertical="center" wrapText="1"/>
    </xf>
    <xf numFmtId="0" fontId="27" fillId="3" borderId="41" xfId="10" applyFont="1" applyFill="1" applyBorder="1" applyAlignment="1">
      <alignment horizontal="center" vertical="center" wrapText="1"/>
    </xf>
    <xf numFmtId="0" fontId="27" fillId="3" borderId="4" xfId="10" applyFont="1" applyFill="1" applyBorder="1" applyAlignment="1">
      <alignment horizontal="center" vertical="center" wrapText="1"/>
    </xf>
    <xf numFmtId="0" fontId="27" fillId="3" borderId="6" xfId="10" applyFont="1" applyFill="1" applyBorder="1" applyAlignment="1">
      <alignment horizontal="center" vertical="center" wrapText="1"/>
    </xf>
    <xf numFmtId="0" fontId="27" fillId="3" borderId="5" xfId="10" applyFont="1" applyFill="1" applyBorder="1" applyAlignment="1">
      <alignment horizontal="center" vertical="center" wrapText="1"/>
    </xf>
    <xf numFmtId="0" fontId="54" fillId="0" borderId="50" xfId="10" applyFont="1" applyBorder="1" applyAlignment="1">
      <alignment horizontal="center" vertical="center" wrapText="1"/>
    </xf>
    <xf numFmtId="0" fontId="27" fillId="8" borderId="13" xfId="10" applyFont="1" applyFill="1" applyBorder="1" applyAlignment="1">
      <alignment horizontal="right" vertical="center" wrapText="1"/>
    </xf>
    <xf numFmtId="0" fontId="27" fillId="8" borderId="14" xfId="10" applyFont="1" applyFill="1" applyBorder="1" applyAlignment="1">
      <alignment horizontal="right" vertical="center" wrapText="1"/>
    </xf>
    <xf numFmtId="0" fontId="27" fillId="5" borderId="4" xfId="10" applyFont="1" applyFill="1" applyBorder="1" applyAlignment="1">
      <alignment horizontal="center" vertical="center" wrapText="1"/>
    </xf>
    <xf numFmtId="0" fontId="27" fillId="5" borderId="6" xfId="10" applyFont="1" applyFill="1" applyBorder="1" applyAlignment="1">
      <alignment horizontal="center" vertical="center" wrapText="1"/>
    </xf>
    <xf numFmtId="0" fontId="27" fillId="5" borderId="5" xfId="10" applyFont="1" applyFill="1" applyBorder="1" applyAlignment="1">
      <alignment horizontal="center" vertical="center" wrapText="1"/>
    </xf>
    <xf numFmtId="0" fontId="27" fillId="5" borderId="39" xfId="10" applyFont="1" applyFill="1" applyBorder="1" applyAlignment="1">
      <alignment horizontal="right" vertical="center" wrapText="1"/>
    </xf>
    <xf numFmtId="0" fontId="27" fillId="5" borderId="40" xfId="10" applyFont="1" applyFill="1" applyBorder="1" applyAlignment="1">
      <alignment horizontal="right" vertical="center" wrapText="1"/>
    </xf>
    <xf numFmtId="0" fontId="27" fillId="5" borderId="50" xfId="10" applyFont="1" applyFill="1" applyBorder="1" applyAlignment="1">
      <alignment horizontal="right" vertical="center" wrapText="1"/>
    </xf>
    <xf numFmtId="0" fontId="27" fillId="5" borderId="51" xfId="10" applyFont="1" applyFill="1" applyBorder="1" applyAlignment="1">
      <alignment horizontal="right" vertical="center" wrapText="1"/>
    </xf>
    <xf numFmtId="0" fontId="54" fillId="0" borderId="39" xfId="10" applyFont="1" applyBorder="1" applyAlignment="1">
      <alignment horizontal="center" vertical="center" wrapText="1"/>
    </xf>
    <xf numFmtId="0" fontId="54" fillId="0" borderId="40" xfId="10" applyFont="1" applyBorder="1" applyAlignment="1">
      <alignment horizontal="center" vertical="center" wrapText="1"/>
    </xf>
    <xf numFmtId="0" fontId="54" fillId="0" borderId="51" xfId="10" applyFont="1" applyBorder="1" applyAlignment="1">
      <alignment horizontal="center" vertical="center" wrapText="1"/>
    </xf>
    <xf numFmtId="0" fontId="54" fillId="0" borderId="53" xfId="10" applyFont="1" applyBorder="1" applyAlignment="1">
      <alignment horizontal="center" vertical="center" wrapText="1"/>
    </xf>
    <xf numFmtId="0" fontId="54" fillId="0" borderId="3" xfId="10" applyFont="1" applyBorder="1" applyAlignment="1">
      <alignment horizontal="center" vertical="center" wrapText="1"/>
    </xf>
    <xf numFmtId="0" fontId="27" fillId="0" borderId="57" xfId="10" applyFont="1" applyBorder="1" applyAlignment="1">
      <alignment horizontal="center" vertical="center" wrapText="1"/>
    </xf>
    <xf numFmtId="0" fontId="27" fillId="0" borderId="22" xfId="10" applyFont="1" applyBorder="1" applyAlignment="1">
      <alignment horizontal="center" vertical="center" wrapText="1"/>
    </xf>
    <xf numFmtId="0" fontId="27" fillId="0" borderId="3" xfId="10" applyFont="1" applyBorder="1" applyAlignment="1">
      <alignment horizontal="center" vertical="center" wrapText="1"/>
    </xf>
    <xf numFmtId="0" fontId="27" fillId="0" borderId="13" xfId="10" applyFont="1" applyBorder="1" applyAlignment="1">
      <alignment horizontal="center" vertical="center" wrapText="1"/>
    </xf>
    <xf numFmtId="0" fontId="27" fillId="0" borderId="14" xfId="10" applyFont="1" applyBorder="1" applyAlignment="1">
      <alignment horizontal="center" vertical="center" wrapText="1"/>
    </xf>
    <xf numFmtId="0" fontId="27" fillId="8" borderId="39" xfId="10" applyFont="1" applyFill="1" applyBorder="1" applyAlignment="1">
      <alignment horizontal="right" vertical="center" wrapText="1"/>
    </xf>
    <xf numFmtId="0" fontId="27" fillId="8" borderId="40" xfId="10" applyFont="1" applyFill="1" applyBorder="1" applyAlignment="1">
      <alignment horizontal="right" vertical="center" wrapText="1"/>
    </xf>
    <xf numFmtId="0" fontId="27" fillId="0" borderId="39" xfId="10" applyFont="1" applyBorder="1" applyAlignment="1">
      <alignment horizontal="center" vertical="center" wrapText="1"/>
    </xf>
    <xf numFmtId="0" fontId="27" fillId="0" borderId="40" xfId="10" applyFont="1" applyBorder="1" applyAlignment="1">
      <alignment horizontal="center" vertical="center" wrapText="1"/>
    </xf>
    <xf numFmtId="0" fontId="27" fillId="2" borderId="42" xfId="10" applyFont="1" applyFill="1" applyBorder="1" applyAlignment="1">
      <alignment horizontal="left" vertical="center" wrapText="1"/>
    </xf>
    <xf numFmtId="0" fontId="27" fillId="2" borderId="46" xfId="10" applyFont="1" applyFill="1" applyBorder="1" applyAlignment="1">
      <alignment horizontal="left" vertical="center" wrapText="1"/>
    </xf>
    <xf numFmtId="0" fontId="27" fillId="2" borderId="43" xfId="10" applyFont="1" applyFill="1" applyBorder="1" applyAlignment="1">
      <alignment horizontal="left" vertical="center" wrapText="1"/>
    </xf>
    <xf numFmtId="0" fontId="27" fillId="2" borderId="41" xfId="10" applyFont="1" applyFill="1" applyBorder="1" applyAlignment="1">
      <alignment horizontal="center" vertical="center" wrapText="1"/>
    </xf>
    <xf numFmtId="0" fontId="24" fillId="0" borderId="22" xfId="10" applyFont="1" applyBorder="1" applyAlignment="1">
      <alignment horizontal="center" vertical="center"/>
    </xf>
    <xf numFmtId="0" fontId="24" fillId="0" borderId="2" xfId="10" applyFont="1" applyBorder="1" applyAlignment="1">
      <alignment horizontal="center" vertical="center"/>
    </xf>
    <xf numFmtId="0" fontId="24" fillId="0" borderId="7" xfId="10" applyFont="1" applyFill="1" applyBorder="1" applyAlignment="1">
      <alignment horizontal="center" vertical="center" wrapText="1"/>
    </xf>
    <xf numFmtId="0" fontId="24" fillId="0" borderId="14" xfId="10" applyFont="1" applyFill="1" applyBorder="1" applyAlignment="1">
      <alignment horizontal="center" vertical="center" wrapText="1"/>
    </xf>
    <xf numFmtId="0" fontId="27" fillId="7" borderId="4" xfId="10" applyFont="1" applyFill="1" applyBorder="1" applyAlignment="1">
      <alignment horizontal="center" vertical="center" wrapText="1"/>
    </xf>
    <xf numFmtId="0" fontId="27" fillId="7" borderId="5" xfId="10" applyFont="1" applyFill="1" applyBorder="1" applyAlignment="1">
      <alignment horizontal="center" vertical="center" wrapText="1"/>
    </xf>
    <xf numFmtId="0" fontId="27" fillId="8" borderId="41" xfId="10" applyFont="1" applyFill="1" applyBorder="1" applyAlignment="1">
      <alignment horizontal="center" vertical="center" wrapText="1"/>
    </xf>
    <xf numFmtId="0" fontId="17" fillId="0" borderId="4" xfId="10" applyFont="1" applyBorder="1" applyAlignment="1">
      <alignment horizontal="left" vertical="center" wrapText="1"/>
    </xf>
    <xf numFmtId="0" fontId="27" fillId="0" borderId="2" xfId="10" applyFont="1" applyBorder="1" applyAlignment="1">
      <alignment horizontal="center" vertical="center" textRotation="255" wrapText="1"/>
    </xf>
    <xf numFmtId="0" fontId="27" fillId="0" borderId="22" xfId="10" applyFont="1" applyBorder="1" applyAlignment="1">
      <alignment horizontal="center" vertical="center" textRotation="255"/>
    </xf>
    <xf numFmtId="0" fontId="27" fillId="0" borderId="3" xfId="10" applyFont="1" applyBorder="1" applyAlignment="1">
      <alignment horizontal="center" vertical="center" textRotation="255"/>
    </xf>
    <xf numFmtId="0" fontId="17" fillId="0" borderId="1" xfId="10" applyFont="1" applyBorder="1" applyAlignment="1">
      <alignment horizontal="center" vertical="center" wrapText="1"/>
    </xf>
    <xf numFmtId="0" fontId="17" fillId="0" borderId="1" xfId="10" applyFont="1" applyBorder="1" applyAlignment="1">
      <alignment horizontal="center" vertical="center"/>
    </xf>
    <xf numFmtId="0" fontId="24" fillId="0" borderId="11" xfId="10" applyFont="1" applyBorder="1" applyAlignment="1">
      <alignment horizontal="center" vertical="center" wrapText="1"/>
    </xf>
    <xf numFmtId="0" fontId="24" fillId="0" borderId="12" xfId="10" applyFont="1" applyBorder="1" applyAlignment="1">
      <alignment horizontal="center" vertical="center" wrapText="1"/>
    </xf>
    <xf numFmtId="0" fontId="24" fillId="3" borderId="4" xfId="10" applyFont="1" applyFill="1" applyBorder="1" applyAlignment="1">
      <alignment horizontal="center" vertical="center" wrapText="1"/>
    </xf>
    <xf numFmtId="0" fontId="24" fillId="3" borderId="5" xfId="10" applyFont="1" applyFill="1" applyBorder="1" applyAlignment="1">
      <alignment horizontal="center" vertical="center" wrapText="1"/>
    </xf>
    <xf numFmtId="0" fontId="17" fillId="5" borderId="42" xfId="10" applyFont="1" applyFill="1" applyBorder="1" applyAlignment="1">
      <alignment horizontal="left" vertical="center" wrapText="1"/>
    </xf>
    <xf numFmtId="0" fontId="17" fillId="5" borderId="46" xfId="10" applyFont="1" applyFill="1" applyBorder="1" applyAlignment="1">
      <alignment horizontal="left" vertical="center" wrapText="1"/>
    </xf>
    <xf numFmtId="0" fontId="17" fillId="5" borderId="43" xfId="10" applyFont="1" applyFill="1" applyBorder="1" applyAlignment="1">
      <alignment horizontal="left" vertical="center" wrapText="1"/>
    </xf>
    <xf numFmtId="0" fontId="27" fillId="8" borderId="42" xfId="10" applyFont="1" applyFill="1" applyBorder="1" applyAlignment="1">
      <alignment horizontal="left" vertical="center" wrapText="1"/>
    </xf>
    <xf numFmtId="0" fontId="27" fillId="8" borderId="46" xfId="10" applyFont="1" applyFill="1" applyBorder="1" applyAlignment="1">
      <alignment horizontal="left" vertical="center" wrapText="1"/>
    </xf>
    <xf numFmtId="0" fontId="27" fillId="8" borderId="43" xfId="10" applyFont="1" applyFill="1" applyBorder="1" applyAlignment="1">
      <alignment horizontal="left" vertical="center" wrapText="1"/>
    </xf>
    <xf numFmtId="177" fontId="24" fillId="0" borderId="3" xfId="10" applyNumberFormat="1" applyFont="1" applyBorder="1" applyAlignment="1">
      <alignment horizontal="center" vertical="center"/>
    </xf>
    <xf numFmtId="177" fontId="24" fillId="0" borderId="1" xfId="10" applyNumberFormat="1" applyFont="1" applyBorder="1" applyAlignment="1">
      <alignment horizontal="center" vertical="center"/>
    </xf>
    <xf numFmtId="0" fontId="17" fillId="5" borderId="13" xfId="10" applyFont="1" applyFill="1" applyBorder="1" applyAlignment="1">
      <alignment horizontal="left" vertical="center" wrapText="1"/>
    </xf>
    <xf numFmtId="0" fontId="17" fillId="5" borderId="7" xfId="10" applyFont="1" applyFill="1" applyBorder="1" applyAlignment="1">
      <alignment horizontal="left" vertical="center" wrapText="1"/>
    </xf>
    <xf numFmtId="0" fontId="17" fillId="5" borderId="14" xfId="10" applyFont="1" applyFill="1" applyBorder="1" applyAlignment="1">
      <alignment horizontal="left" vertical="center" wrapText="1"/>
    </xf>
    <xf numFmtId="2" fontId="54" fillId="0" borderId="13" xfId="10" applyNumberFormat="1" applyFont="1" applyBorder="1" applyAlignment="1">
      <alignment horizontal="center" vertical="center" wrapText="1"/>
    </xf>
    <xf numFmtId="2" fontId="54" fillId="0" borderId="14" xfId="10" applyNumberFormat="1" applyFont="1" applyBorder="1" applyAlignment="1">
      <alignment horizontal="center" vertical="center" wrapText="1"/>
    </xf>
    <xf numFmtId="2" fontId="54" fillId="0" borderId="39" xfId="10" applyNumberFormat="1" applyFont="1" applyBorder="1" applyAlignment="1">
      <alignment horizontal="center" vertical="center" wrapText="1"/>
    </xf>
    <xf numFmtId="2" fontId="54" fillId="0" borderId="40" xfId="10" applyNumberFormat="1" applyFont="1" applyBorder="1" applyAlignment="1">
      <alignment horizontal="center" vertical="center" wrapText="1"/>
    </xf>
    <xf numFmtId="0" fontId="17" fillId="5" borderId="8" xfId="10" applyFont="1" applyFill="1" applyBorder="1" applyAlignment="1">
      <alignment horizontal="center" vertical="center" wrapText="1"/>
    </xf>
    <xf numFmtId="0" fontId="17" fillId="5" borderId="10" xfId="10" applyFont="1" applyFill="1" applyBorder="1" applyAlignment="1">
      <alignment horizontal="center" vertical="center" wrapText="1"/>
    </xf>
    <xf numFmtId="0" fontId="17" fillId="6" borderId="8" xfId="10" applyFont="1" applyFill="1" applyBorder="1" applyAlignment="1">
      <alignment horizontal="center" vertical="center" wrapText="1"/>
    </xf>
    <xf numFmtId="0" fontId="17" fillId="6" borderId="10" xfId="10" applyFont="1" applyFill="1" applyBorder="1" applyAlignment="1">
      <alignment horizontal="center" vertical="center" wrapText="1"/>
    </xf>
    <xf numFmtId="0" fontId="17" fillId="6" borderId="8" xfId="10" applyFont="1" applyFill="1" applyBorder="1" applyAlignment="1">
      <alignment horizontal="left" vertical="center" wrapText="1"/>
    </xf>
    <xf numFmtId="0" fontId="17" fillId="6" borderId="9" xfId="10" applyFont="1" applyFill="1" applyBorder="1" applyAlignment="1">
      <alignment horizontal="left" vertical="center" wrapText="1"/>
    </xf>
    <xf numFmtId="0" fontId="17" fillId="6" borderId="10" xfId="10" applyFont="1" applyFill="1" applyBorder="1" applyAlignment="1">
      <alignment horizontal="left" vertical="center" wrapText="1"/>
    </xf>
    <xf numFmtId="0" fontId="17" fillId="6" borderId="11" xfId="10" applyFont="1" applyFill="1" applyBorder="1" applyAlignment="1">
      <alignment horizontal="left" vertical="center" wrapText="1"/>
    </xf>
    <xf numFmtId="0" fontId="17" fillId="6" borderId="0" xfId="10" applyFont="1" applyFill="1" applyBorder="1" applyAlignment="1">
      <alignment horizontal="left" vertical="center" wrapText="1"/>
    </xf>
    <xf numFmtId="0" fontId="17" fillId="6" borderId="12" xfId="10" applyFont="1" applyFill="1" applyBorder="1" applyAlignment="1">
      <alignment horizontal="left" vertical="center" wrapText="1"/>
    </xf>
    <xf numFmtId="0" fontId="17" fillId="6" borderId="13" xfId="10" applyFont="1" applyFill="1" applyBorder="1" applyAlignment="1">
      <alignment horizontal="left" vertical="center" wrapText="1"/>
    </xf>
    <xf numFmtId="0" fontId="17" fillId="6" borderId="7" xfId="10" applyFont="1" applyFill="1" applyBorder="1" applyAlignment="1">
      <alignment horizontal="left" vertical="center" wrapText="1"/>
    </xf>
    <xf numFmtId="0" fontId="17" fillId="6" borderId="14" xfId="10" applyFont="1" applyFill="1" applyBorder="1" applyAlignment="1">
      <alignment horizontal="left" vertical="center" wrapText="1"/>
    </xf>
    <xf numFmtId="0" fontId="17" fillId="8" borderId="8" xfId="10" applyFont="1" applyFill="1" applyBorder="1" applyAlignment="1">
      <alignment horizontal="left" vertical="center" wrapText="1"/>
    </xf>
    <xf numFmtId="0" fontId="17" fillId="8" borderId="9" xfId="10" applyFont="1" applyFill="1" applyBorder="1" applyAlignment="1">
      <alignment horizontal="left" vertical="center" wrapText="1"/>
    </xf>
    <xf numFmtId="0" fontId="17" fillId="8" borderId="10" xfId="10" applyFont="1" applyFill="1" applyBorder="1" applyAlignment="1">
      <alignment horizontal="left" vertical="center" wrapText="1"/>
    </xf>
    <xf numFmtId="0" fontId="17" fillId="8" borderId="11" xfId="10" applyFont="1" applyFill="1" applyBorder="1" applyAlignment="1">
      <alignment horizontal="left" vertical="center" wrapText="1"/>
    </xf>
    <xf numFmtId="0" fontId="17" fillId="8" borderId="0" xfId="10" applyFont="1" applyFill="1" applyBorder="1" applyAlignment="1">
      <alignment horizontal="left" vertical="center" wrapText="1"/>
    </xf>
    <xf numFmtId="0" fontId="17" fillId="8" borderId="12" xfId="10" applyFont="1" applyFill="1" applyBorder="1" applyAlignment="1">
      <alignment horizontal="left" vertical="center" wrapText="1"/>
    </xf>
    <xf numFmtId="0" fontId="17" fillId="8" borderId="13" xfId="10" applyFont="1" applyFill="1" applyBorder="1" applyAlignment="1">
      <alignment horizontal="left" vertical="center" wrapText="1"/>
    </xf>
    <xf numFmtId="0" fontId="17" fillId="8" borderId="7" xfId="10" applyFont="1" applyFill="1" applyBorder="1" applyAlignment="1">
      <alignment horizontal="left" vertical="center" wrapText="1"/>
    </xf>
    <xf numFmtId="0" fontId="17" fillId="8" borderId="14" xfId="10" applyFont="1" applyFill="1" applyBorder="1" applyAlignment="1">
      <alignment horizontal="left" vertical="center" wrapText="1"/>
    </xf>
    <xf numFmtId="0" fontId="17" fillId="8" borderId="8" xfId="10" applyFont="1" applyFill="1" applyBorder="1" applyAlignment="1">
      <alignment horizontal="center" vertical="center" wrapText="1"/>
    </xf>
    <xf numFmtId="0" fontId="17" fillId="8" borderId="10" xfId="10" applyFont="1" applyFill="1" applyBorder="1" applyAlignment="1">
      <alignment horizontal="center" vertical="center" wrapText="1"/>
    </xf>
    <xf numFmtId="0" fontId="27" fillId="3" borderId="42" xfId="10" applyFont="1" applyFill="1" applyBorder="1" applyAlignment="1">
      <alignment horizontal="left" vertical="center" wrapText="1"/>
    </xf>
    <xf numFmtId="0" fontId="27" fillId="3" borderId="46" xfId="10" applyFont="1" applyFill="1" applyBorder="1" applyAlignment="1">
      <alignment horizontal="left" vertical="center" wrapText="1"/>
    </xf>
    <xf numFmtId="0" fontId="27" fillId="3" borderId="43" xfId="10" applyFont="1" applyFill="1" applyBorder="1" applyAlignment="1">
      <alignment horizontal="left" vertical="center" wrapText="1"/>
    </xf>
    <xf numFmtId="0" fontId="27" fillId="2" borderId="13" xfId="10" applyFont="1" applyFill="1" applyBorder="1" applyAlignment="1">
      <alignment horizontal="right" vertical="center" wrapText="1"/>
    </xf>
    <xf numFmtId="0" fontId="27" fillId="2" borderId="14" xfId="10" applyFont="1" applyFill="1" applyBorder="1" applyAlignment="1">
      <alignment horizontal="right" vertical="center" wrapText="1"/>
    </xf>
    <xf numFmtId="0" fontId="27" fillId="2" borderId="39" xfId="10" applyFont="1" applyFill="1" applyBorder="1" applyAlignment="1">
      <alignment horizontal="right" vertical="center" wrapText="1"/>
    </xf>
    <xf numFmtId="0" fontId="27" fillId="2" borderId="40" xfId="10" applyFont="1" applyFill="1" applyBorder="1" applyAlignment="1">
      <alignment horizontal="right" vertical="center" wrapText="1"/>
    </xf>
    <xf numFmtId="0" fontId="27" fillId="2" borderId="50" xfId="10" applyFont="1" applyFill="1" applyBorder="1" applyAlignment="1">
      <alignment horizontal="right" vertical="center" wrapText="1"/>
    </xf>
    <xf numFmtId="0" fontId="27" fillId="2" borderId="51" xfId="10" applyFont="1" applyFill="1" applyBorder="1" applyAlignment="1">
      <alignment horizontal="right" vertical="center" wrapText="1"/>
    </xf>
    <xf numFmtId="0" fontId="27" fillId="8" borderId="4" xfId="10" applyFont="1" applyFill="1" applyBorder="1" applyAlignment="1">
      <alignment horizontal="center" vertical="center" wrapText="1"/>
    </xf>
    <xf numFmtId="0" fontId="27" fillId="8" borderId="6" xfId="10" applyFont="1" applyFill="1" applyBorder="1" applyAlignment="1">
      <alignment horizontal="center" vertical="center" wrapText="1"/>
    </xf>
    <xf numFmtId="0" fontId="27" fillId="8" borderId="5" xfId="10" applyFont="1" applyFill="1" applyBorder="1" applyAlignment="1">
      <alignment horizontal="center" vertical="center" wrapText="1"/>
    </xf>
    <xf numFmtId="0" fontId="27" fillId="0" borderId="22" xfId="10" applyFont="1" applyBorder="1" applyAlignment="1">
      <alignment horizontal="center" vertical="center" textRotation="255" wrapText="1"/>
    </xf>
    <xf numFmtId="0" fontId="27" fillId="0" borderId="3" xfId="10" applyFont="1" applyBorder="1" applyAlignment="1">
      <alignment horizontal="center" vertical="center" textRotation="255" wrapText="1"/>
    </xf>
    <xf numFmtId="0" fontId="27" fillId="6" borderId="41" xfId="10" applyFont="1" applyFill="1" applyBorder="1" applyAlignment="1">
      <alignment horizontal="center" vertical="center" wrapText="1"/>
    </xf>
    <xf numFmtId="0" fontId="27" fillId="2" borderId="4" xfId="10" applyFont="1" applyFill="1" applyBorder="1" applyAlignment="1">
      <alignment horizontal="center" vertical="center" wrapText="1"/>
    </xf>
    <xf numFmtId="0" fontId="27" fillId="2" borderId="6" xfId="10" applyFont="1" applyFill="1" applyBorder="1" applyAlignment="1">
      <alignment horizontal="center" vertical="center" wrapText="1"/>
    </xf>
    <xf numFmtId="0" fontId="27" fillId="2" borderId="5" xfId="10" applyFont="1" applyFill="1" applyBorder="1" applyAlignment="1">
      <alignment horizontal="center" vertical="center" wrapText="1"/>
    </xf>
    <xf numFmtId="0" fontId="27" fillId="7" borderId="4" xfId="10" applyFont="1" applyFill="1" applyBorder="1" applyAlignment="1">
      <alignment horizontal="left" vertical="center" wrapText="1"/>
    </xf>
    <xf numFmtId="0" fontId="27" fillId="7" borderId="6" xfId="10" applyFont="1" applyFill="1" applyBorder="1" applyAlignment="1">
      <alignment horizontal="left" vertical="center" wrapText="1"/>
    </xf>
    <xf numFmtId="0" fontId="27" fillId="7" borderId="5" xfId="10" applyFont="1" applyFill="1" applyBorder="1" applyAlignment="1">
      <alignment horizontal="left" vertical="center" wrapText="1"/>
    </xf>
    <xf numFmtId="0" fontId="27" fillId="7" borderId="6" xfId="10" applyFont="1" applyFill="1" applyBorder="1" applyAlignment="1">
      <alignment horizontal="center" vertical="center" wrapText="1"/>
    </xf>
    <xf numFmtId="0" fontId="27" fillId="3" borderId="39" xfId="10" applyFont="1" applyFill="1" applyBorder="1" applyAlignment="1">
      <alignment horizontal="right" vertical="center" wrapText="1"/>
    </xf>
    <xf numFmtId="0" fontId="27" fillId="3" borderId="40" xfId="10" applyFont="1" applyFill="1" applyBorder="1" applyAlignment="1">
      <alignment horizontal="right" vertical="center" wrapText="1"/>
    </xf>
    <xf numFmtId="0" fontId="27" fillId="0" borderId="53" xfId="10" applyFont="1" applyBorder="1" applyAlignment="1">
      <alignment horizontal="center" vertical="center" wrapText="1"/>
    </xf>
    <xf numFmtId="0" fontId="27" fillId="6" borderId="42" xfId="10" applyFont="1" applyFill="1" applyBorder="1" applyAlignment="1">
      <alignment horizontal="left" vertical="center" wrapText="1"/>
    </xf>
    <xf numFmtId="0" fontId="27" fillId="6" borderId="46" xfId="10" applyFont="1" applyFill="1" applyBorder="1" applyAlignment="1">
      <alignment horizontal="left" vertical="center" wrapText="1"/>
    </xf>
    <xf numFmtId="0" fontId="27" fillId="6" borderId="43" xfId="10" applyFont="1" applyFill="1" applyBorder="1" applyAlignment="1">
      <alignment horizontal="left" vertical="center" wrapText="1"/>
    </xf>
    <xf numFmtId="0" fontId="27" fillId="6" borderId="50" xfId="10" applyFont="1" applyFill="1" applyBorder="1" applyAlignment="1">
      <alignment horizontal="right" vertical="center" wrapText="1"/>
    </xf>
    <xf numFmtId="0" fontId="27" fillId="6" borderId="51" xfId="10" applyFont="1" applyFill="1" applyBorder="1" applyAlignment="1">
      <alignment horizontal="right" vertical="center" wrapText="1"/>
    </xf>
    <xf numFmtId="0" fontId="27" fillId="0" borderId="49" xfId="10" applyFont="1" applyBorder="1" applyAlignment="1">
      <alignment horizontal="center" vertical="center" wrapText="1"/>
    </xf>
    <xf numFmtId="0" fontId="27" fillId="6" borderId="13" xfId="10" applyFont="1" applyFill="1" applyBorder="1" applyAlignment="1">
      <alignment horizontal="right" vertical="center" wrapText="1"/>
    </xf>
    <xf numFmtId="0" fontId="27" fillId="6" borderId="14" xfId="10" applyFont="1" applyFill="1" applyBorder="1" applyAlignment="1">
      <alignment horizontal="right" vertical="center" wrapText="1"/>
    </xf>
    <xf numFmtId="0" fontId="27" fillId="3" borderId="50" xfId="10" applyFont="1" applyFill="1" applyBorder="1" applyAlignment="1">
      <alignment horizontal="right" vertical="center" wrapText="1"/>
    </xf>
    <xf numFmtId="0" fontId="27" fillId="3" borderId="51" xfId="10" applyFont="1" applyFill="1" applyBorder="1" applyAlignment="1">
      <alignment horizontal="right" vertical="center" wrapText="1"/>
    </xf>
    <xf numFmtId="0" fontId="17" fillId="2" borderId="11" xfId="10" applyFont="1" applyFill="1" applyBorder="1" applyAlignment="1">
      <alignment horizontal="left" vertical="center" wrapText="1"/>
    </xf>
    <xf numFmtId="0" fontId="17" fillId="2" borderId="0" xfId="10" applyFont="1" applyFill="1" applyBorder="1" applyAlignment="1">
      <alignment horizontal="left" vertical="center" wrapText="1"/>
    </xf>
    <xf numFmtId="0" fontId="17" fillId="2" borderId="12" xfId="10" applyFont="1" applyFill="1" applyBorder="1" applyAlignment="1">
      <alignment horizontal="left" vertical="center" wrapText="1"/>
    </xf>
    <xf numFmtId="0" fontId="17" fillId="2" borderId="2" xfId="10" applyFont="1" applyFill="1" applyBorder="1" applyAlignment="1">
      <alignment horizontal="center" vertical="center" wrapText="1"/>
    </xf>
    <xf numFmtId="0" fontId="17" fillId="2" borderId="2" xfId="10" applyFont="1" applyFill="1" applyBorder="1" applyAlignment="1">
      <alignment horizontal="center" vertical="center"/>
    </xf>
    <xf numFmtId="0" fontId="17" fillId="11" borderId="11" xfId="10" applyFont="1" applyFill="1" applyBorder="1" applyAlignment="1">
      <alignment horizontal="left" vertical="center" wrapText="1"/>
    </xf>
    <xf numFmtId="0" fontId="17" fillId="11" borderId="0" xfId="10" applyFont="1" applyFill="1" applyBorder="1" applyAlignment="1">
      <alignment horizontal="left" vertical="center" wrapText="1"/>
    </xf>
    <xf numFmtId="0" fontId="17" fillId="11" borderId="12" xfId="10" applyFont="1" applyFill="1" applyBorder="1" applyAlignment="1">
      <alignment horizontal="left" vertical="center" wrapText="1"/>
    </xf>
    <xf numFmtId="0" fontId="17" fillId="11" borderId="13" xfId="10" applyFont="1" applyFill="1" applyBorder="1" applyAlignment="1">
      <alignment horizontal="left" vertical="center" wrapText="1"/>
    </xf>
    <xf numFmtId="0" fontId="17" fillId="11" borderId="7" xfId="10" applyFont="1" applyFill="1" applyBorder="1" applyAlignment="1">
      <alignment horizontal="left" vertical="center" wrapText="1"/>
    </xf>
    <xf numFmtId="0" fontId="17" fillId="11" borderId="14" xfId="10" applyFont="1" applyFill="1" applyBorder="1" applyAlignment="1">
      <alignment horizontal="left" vertical="center" wrapText="1"/>
    </xf>
    <xf numFmtId="0" fontId="17" fillId="11" borderId="8" xfId="10" applyFont="1" applyFill="1" applyBorder="1" applyAlignment="1">
      <alignment horizontal="center" vertical="center" wrapText="1"/>
    </xf>
    <xf numFmtId="0" fontId="17" fillId="11" borderId="9" xfId="10" applyFont="1" applyFill="1" applyBorder="1" applyAlignment="1">
      <alignment horizontal="center" vertical="center" wrapText="1"/>
    </xf>
    <xf numFmtId="0" fontId="17" fillId="11" borderId="10" xfId="10" applyFont="1" applyFill="1" applyBorder="1" applyAlignment="1">
      <alignment horizontal="center" vertical="center" wrapText="1"/>
    </xf>
    <xf numFmtId="0" fontId="54" fillId="0" borderId="7" xfId="10" applyFont="1" applyBorder="1" applyAlignment="1">
      <alignment horizontal="center" vertical="center" wrapText="1"/>
    </xf>
    <xf numFmtId="0" fontId="17" fillId="8" borderId="2" xfId="10" applyFont="1" applyFill="1" applyBorder="1" applyAlignment="1">
      <alignment horizontal="center" vertical="center" wrapText="1"/>
    </xf>
    <xf numFmtId="0" fontId="17" fillId="8" borderId="2" xfId="10" applyFont="1" applyFill="1" applyBorder="1" applyAlignment="1">
      <alignment horizontal="center" vertical="center"/>
    </xf>
    <xf numFmtId="0" fontId="17" fillId="3" borderId="2" xfId="10" applyFont="1" applyFill="1" applyBorder="1" applyAlignment="1">
      <alignment horizontal="center" vertical="center" wrapText="1"/>
    </xf>
    <xf numFmtId="0" fontId="17" fillId="3" borderId="2" xfId="10" applyFont="1" applyFill="1" applyBorder="1" applyAlignment="1">
      <alignment horizontal="center" vertical="center"/>
    </xf>
    <xf numFmtId="0" fontId="17" fillId="12" borderId="8" xfId="10" applyFont="1" applyFill="1" applyBorder="1" applyAlignment="1">
      <alignment horizontal="center" vertical="center" wrapText="1"/>
    </xf>
    <xf numFmtId="0" fontId="17" fillId="12" borderId="10" xfId="10" applyFont="1" applyFill="1" applyBorder="1" applyAlignment="1">
      <alignment horizontal="center" vertical="center" wrapText="1"/>
    </xf>
    <xf numFmtId="179" fontId="17" fillId="9" borderId="44" xfId="10" applyNumberFormat="1" applyFont="1" applyFill="1" applyBorder="1" applyAlignment="1">
      <alignment horizontal="center" vertical="center" wrapText="1"/>
    </xf>
    <xf numFmtId="179" fontId="17" fillId="9" borderId="45" xfId="10" applyNumberFormat="1" applyFont="1" applyFill="1" applyBorder="1" applyAlignment="1">
      <alignment horizontal="center" vertical="center" wrapText="1"/>
    </xf>
    <xf numFmtId="0" fontId="17" fillId="12" borderId="42" xfId="10" applyFont="1" applyFill="1" applyBorder="1" applyAlignment="1">
      <alignment horizontal="left" vertical="center" wrapText="1"/>
    </xf>
    <xf numFmtId="0" fontId="17" fillId="12" borderId="46" xfId="10" applyFont="1" applyFill="1" applyBorder="1" applyAlignment="1">
      <alignment horizontal="left" vertical="center" wrapText="1"/>
    </xf>
    <xf numFmtId="0" fontId="17" fillId="12" borderId="43" xfId="10" applyFont="1" applyFill="1" applyBorder="1" applyAlignment="1">
      <alignment horizontal="left" vertical="center" wrapText="1"/>
    </xf>
    <xf numFmtId="0" fontId="54" fillId="7" borderId="42" xfId="10" applyFont="1" applyFill="1" applyBorder="1" applyAlignment="1">
      <alignment horizontal="center" vertical="center" wrapText="1"/>
    </xf>
    <xf numFmtId="0" fontId="54" fillId="7" borderId="43" xfId="10" applyFont="1" applyFill="1" applyBorder="1" applyAlignment="1">
      <alignment horizontal="center" vertical="center" wrapText="1"/>
    </xf>
    <xf numFmtId="0" fontId="17" fillId="12" borderId="11" xfId="10" applyFont="1" applyFill="1" applyBorder="1" applyAlignment="1">
      <alignment horizontal="left" vertical="center" wrapText="1"/>
    </xf>
    <xf numFmtId="0" fontId="17" fillId="12" borderId="0" xfId="10" applyFont="1" applyFill="1" applyBorder="1" applyAlignment="1">
      <alignment horizontal="left" vertical="center" wrapText="1"/>
    </xf>
    <xf numFmtId="0" fontId="17" fillId="12" borderId="12" xfId="10" applyFont="1" applyFill="1" applyBorder="1" applyAlignment="1">
      <alignment horizontal="left" vertical="center" wrapText="1"/>
    </xf>
    <xf numFmtId="179" fontId="17" fillId="9" borderId="81" xfId="10" applyNumberFormat="1" applyFont="1" applyFill="1" applyBorder="1" applyAlignment="1">
      <alignment horizontal="center" vertical="center" wrapText="1"/>
    </xf>
    <xf numFmtId="179" fontId="17" fillId="9" borderId="80" xfId="10" applyNumberFormat="1" applyFont="1" applyFill="1" applyBorder="1" applyAlignment="1">
      <alignment horizontal="center" vertical="center" wrapText="1"/>
    </xf>
    <xf numFmtId="0" fontId="54" fillId="0" borderId="52" xfId="10" applyFont="1" applyBorder="1" applyAlignment="1">
      <alignment horizontal="center" vertical="center" wrapText="1"/>
    </xf>
    <xf numFmtId="0" fontId="17" fillId="13" borderId="11" xfId="10" applyFont="1" applyFill="1" applyBorder="1" applyAlignment="1">
      <alignment horizontal="center" vertical="center" wrapText="1"/>
    </xf>
    <xf numFmtId="0" fontId="17" fillId="13" borderId="0" xfId="10" applyFont="1" applyFill="1" applyBorder="1" applyAlignment="1">
      <alignment horizontal="center" vertical="center" wrapText="1"/>
    </xf>
    <xf numFmtId="0" fontId="17" fillId="7" borderId="77" xfId="10" applyFont="1" applyFill="1" applyBorder="1" applyAlignment="1">
      <alignment horizontal="center" vertical="center" wrapText="1"/>
    </xf>
    <xf numFmtId="0" fontId="17" fillId="7" borderId="78" xfId="10" applyFont="1" applyFill="1" applyBorder="1" applyAlignment="1">
      <alignment horizontal="center" vertical="center" wrapText="1"/>
    </xf>
    <xf numFmtId="0" fontId="17" fillId="7" borderId="60" xfId="10" applyFont="1" applyFill="1" applyBorder="1" applyAlignment="1">
      <alignment horizontal="center" vertical="center" wrapText="1"/>
    </xf>
    <xf numFmtId="0" fontId="17" fillId="7" borderId="61" xfId="10" applyFont="1" applyFill="1" applyBorder="1" applyAlignment="1">
      <alignment horizontal="center" vertical="center" wrapText="1"/>
    </xf>
    <xf numFmtId="0" fontId="18" fillId="12" borderId="13" xfId="10" applyFont="1" applyFill="1" applyBorder="1" applyAlignment="1">
      <alignment horizontal="left" vertical="center" wrapText="1"/>
    </xf>
    <xf numFmtId="0" fontId="18" fillId="12" borderId="7" xfId="10" applyFont="1" applyFill="1" applyBorder="1" applyAlignment="1">
      <alignment horizontal="left" vertical="center" wrapText="1"/>
    </xf>
    <xf numFmtId="0" fontId="18" fillId="12" borderId="14" xfId="10" applyFont="1" applyFill="1" applyBorder="1" applyAlignment="1">
      <alignment horizontal="left" vertical="center" wrapText="1"/>
    </xf>
    <xf numFmtId="0" fontId="17" fillId="11" borderId="8" xfId="10" applyFont="1" applyFill="1" applyBorder="1" applyAlignment="1">
      <alignment horizontal="left" vertical="center" wrapText="1"/>
    </xf>
    <xf numFmtId="0" fontId="17" fillId="11" borderId="9" xfId="10" applyFont="1" applyFill="1" applyBorder="1" applyAlignment="1">
      <alignment horizontal="left" vertical="center" wrapText="1"/>
    </xf>
    <xf numFmtId="0" fontId="17" fillId="11" borderId="10" xfId="10" applyFont="1" applyFill="1" applyBorder="1" applyAlignment="1">
      <alignment horizontal="left" vertical="center" wrapText="1"/>
    </xf>
    <xf numFmtId="0" fontId="17" fillId="11" borderId="39" xfId="10" applyFont="1" applyFill="1" applyBorder="1" applyAlignment="1">
      <alignment horizontal="left" vertical="center" wrapText="1"/>
    </xf>
    <xf numFmtId="0" fontId="17" fillId="11" borderId="52" xfId="10" applyFont="1" applyFill="1" applyBorder="1" applyAlignment="1">
      <alignment horizontal="left" vertical="center" wrapText="1"/>
    </xf>
    <xf numFmtId="0" fontId="17" fillId="11" borderId="40" xfId="10" applyFont="1" applyFill="1" applyBorder="1" applyAlignment="1">
      <alignment horizontal="left" vertical="center" wrapText="1"/>
    </xf>
    <xf numFmtId="9" fontId="54" fillId="9" borderId="13" xfId="16" applyNumberFormat="1" applyFont="1" applyFill="1" applyBorder="1" applyAlignment="1">
      <alignment horizontal="center" vertical="center" wrapText="1"/>
    </xf>
    <xf numFmtId="9" fontId="54" fillId="9" borderId="14" xfId="16" applyNumberFormat="1" applyFont="1" applyFill="1" applyBorder="1" applyAlignment="1">
      <alignment horizontal="center" vertical="center" wrapText="1"/>
    </xf>
    <xf numFmtId="0" fontId="17" fillId="11" borderId="44" xfId="10" applyFont="1" applyFill="1" applyBorder="1" applyAlignment="1">
      <alignment horizontal="left" vertical="center" wrapText="1"/>
    </xf>
    <xf numFmtId="0" fontId="17" fillId="11" borderId="63" xfId="10" applyFont="1" applyFill="1" applyBorder="1" applyAlignment="1">
      <alignment horizontal="left" vertical="center" wrapText="1"/>
    </xf>
    <xf numFmtId="0" fontId="17" fillId="11" borderId="45" xfId="10" applyFont="1" applyFill="1" applyBorder="1" applyAlignment="1">
      <alignment horizontal="left" vertical="center" wrapText="1"/>
    </xf>
    <xf numFmtId="0" fontId="17" fillId="7" borderId="58" xfId="10" applyFont="1" applyFill="1" applyBorder="1" applyAlignment="1">
      <alignment horizontal="center" vertical="center" wrapText="1"/>
    </xf>
    <xf numFmtId="0" fontId="17" fillId="7" borderId="59" xfId="10" applyFont="1" applyFill="1" applyBorder="1" applyAlignment="1">
      <alignment horizontal="center" vertical="center" wrapText="1"/>
    </xf>
    <xf numFmtId="0" fontId="27" fillId="6" borderId="39" xfId="10" applyFont="1" applyFill="1" applyBorder="1" applyAlignment="1">
      <alignment horizontal="right" vertical="center" wrapText="1"/>
    </xf>
    <xf numFmtId="0" fontId="27" fillId="6" borderId="40" xfId="10" applyFont="1" applyFill="1" applyBorder="1" applyAlignment="1">
      <alignment horizontal="right" vertical="center" wrapText="1"/>
    </xf>
    <xf numFmtId="0" fontId="27" fillId="6" borderId="4" xfId="10" applyFont="1" applyFill="1" applyBorder="1" applyAlignment="1">
      <alignment horizontal="center" vertical="center" wrapText="1"/>
    </xf>
    <xf numFmtId="0" fontId="27" fillId="6" borderId="6" xfId="10" applyFont="1" applyFill="1" applyBorder="1" applyAlignment="1">
      <alignment horizontal="center" vertical="center" wrapText="1"/>
    </xf>
    <xf numFmtId="0" fontId="27" fillId="6" borderId="5" xfId="10" applyFont="1" applyFill="1" applyBorder="1" applyAlignment="1">
      <alignment horizontal="center" vertical="center" wrapText="1"/>
    </xf>
    <xf numFmtId="0" fontId="27" fillId="3" borderId="13" xfId="10" applyFont="1" applyFill="1" applyBorder="1" applyAlignment="1">
      <alignment horizontal="right" vertical="center" wrapText="1"/>
    </xf>
    <xf numFmtId="0" fontId="27" fillId="3" borderId="14" xfId="10" applyFont="1" applyFill="1" applyBorder="1" applyAlignment="1">
      <alignment horizontal="right" vertical="center" wrapText="1"/>
    </xf>
    <xf numFmtId="0" fontId="24" fillId="7" borderId="11" xfId="10" applyFont="1" applyFill="1" applyBorder="1" applyAlignment="1">
      <alignment horizontal="center" vertical="center" wrapText="1"/>
    </xf>
    <xf numFmtId="0" fontId="24" fillId="7" borderId="0" xfId="10" applyFont="1" applyFill="1" applyBorder="1" applyAlignment="1">
      <alignment horizontal="center" vertical="center" wrapText="1"/>
    </xf>
    <xf numFmtId="0" fontId="27" fillId="0" borderId="2" xfId="10" applyFont="1" applyBorder="1" applyAlignment="1">
      <alignment horizontal="center" vertical="center"/>
    </xf>
    <xf numFmtId="0" fontId="27" fillId="0" borderId="22" xfId="10" applyFont="1" applyBorder="1" applyAlignment="1">
      <alignment horizontal="center" vertical="center"/>
    </xf>
    <xf numFmtId="0" fontId="27" fillId="0" borderId="3" xfId="10" applyFont="1" applyBorder="1" applyAlignment="1">
      <alignment horizontal="center" vertical="center"/>
    </xf>
    <xf numFmtId="0" fontId="67" fillId="0" borderId="11"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3" xfId="0" applyFont="1" applyBorder="1" applyAlignment="1">
      <alignment horizontal="center" vertical="center"/>
    </xf>
    <xf numFmtId="0" fontId="67" fillId="0" borderId="1" xfId="0" applyFont="1" applyBorder="1" applyAlignment="1">
      <alignment horizontal="center" vertical="center"/>
    </xf>
    <xf numFmtId="0" fontId="67" fillId="3" borderId="13" xfId="0" applyFont="1" applyFill="1" applyBorder="1" applyAlignment="1">
      <alignment horizontal="center" vertical="center" wrapText="1"/>
    </xf>
    <xf numFmtId="0" fontId="67" fillId="3" borderId="7" xfId="0" applyFont="1" applyFill="1" applyBorder="1" applyAlignment="1">
      <alignment horizontal="center" vertical="center" wrapText="1"/>
    </xf>
    <xf numFmtId="0" fontId="67" fillId="3" borderId="14" xfId="0" applyFont="1" applyFill="1" applyBorder="1" applyAlignment="1">
      <alignment horizontal="center" vertical="center" wrapText="1"/>
    </xf>
    <xf numFmtId="0" fontId="67" fillId="14" borderId="13" xfId="0" applyFont="1" applyFill="1" applyBorder="1" applyAlignment="1">
      <alignment horizontal="center" vertical="center" wrapText="1"/>
    </xf>
    <xf numFmtId="0" fontId="67" fillId="14" borderId="7" xfId="0" applyFont="1" applyFill="1" applyBorder="1" applyAlignment="1">
      <alignment horizontal="center" vertical="center" wrapText="1"/>
    </xf>
    <xf numFmtId="0" fontId="67" fillId="14" borderId="14"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14" borderId="3" xfId="0" applyFont="1" applyFill="1" applyBorder="1" applyAlignment="1">
      <alignment horizontal="center" vertical="center" wrapText="1"/>
    </xf>
    <xf numFmtId="0" fontId="67" fillId="0" borderId="3" xfId="0" applyFont="1" applyBorder="1" applyAlignment="1">
      <alignment horizontal="center" vertical="center" wrapText="1"/>
    </xf>
    <xf numFmtId="0" fontId="67"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7" xfId="0" applyBorder="1" applyAlignment="1">
      <alignment horizontal="center" vertical="center"/>
    </xf>
    <xf numFmtId="0" fontId="59" fillId="7" borderId="1" xfId="0" applyFont="1" applyFill="1" applyBorder="1" applyAlignment="1">
      <alignment horizontal="center" vertical="center"/>
    </xf>
    <xf numFmtId="0" fontId="59" fillId="0" borderId="1" xfId="0" applyFont="1" applyBorder="1" applyAlignment="1">
      <alignment horizontal="center" vertical="center"/>
    </xf>
    <xf numFmtId="0" fontId="59" fillId="0" borderId="4" xfId="0" applyFont="1" applyBorder="1" applyAlignment="1">
      <alignment horizontal="center" vertical="center"/>
    </xf>
    <xf numFmtId="0" fontId="59" fillId="0" borderId="5" xfId="0" applyFont="1" applyBorder="1" applyAlignment="1">
      <alignment horizontal="center" vertical="center"/>
    </xf>
    <xf numFmtId="0" fontId="59" fillId="7" borderId="8" xfId="0" applyFont="1" applyFill="1" applyBorder="1" applyAlignment="1">
      <alignment horizontal="right" vertical="top"/>
    </xf>
    <xf numFmtId="0" fontId="59" fillId="7" borderId="9" xfId="0" applyFont="1" applyFill="1" applyBorder="1" applyAlignment="1">
      <alignment horizontal="right" vertical="top"/>
    </xf>
    <xf numFmtId="0" fontId="59" fillId="7" borderId="10" xfId="0" applyFont="1" applyFill="1" applyBorder="1" applyAlignment="1">
      <alignment horizontal="right" vertical="top"/>
    </xf>
    <xf numFmtId="38" fontId="59" fillId="10" borderId="13" xfId="12" applyFont="1" applyFill="1" applyBorder="1" applyAlignment="1">
      <alignment horizontal="right" vertical="center"/>
    </xf>
    <xf numFmtId="38" fontId="59" fillId="10" borderId="7" xfId="12" applyFont="1" applyFill="1" applyBorder="1" applyAlignment="1">
      <alignment horizontal="right" vertical="center"/>
    </xf>
    <xf numFmtId="38" fontId="59" fillId="10" borderId="14" xfId="12" applyFont="1" applyFill="1" applyBorder="1" applyAlignment="1">
      <alignment horizontal="right" vertical="center"/>
    </xf>
    <xf numFmtId="0" fontId="59" fillId="7" borderId="8" xfId="0" applyFont="1" applyFill="1" applyBorder="1" applyAlignment="1">
      <alignment horizontal="center" vertical="top"/>
    </xf>
    <xf numFmtId="0" fontId="59" fillId="7" borderId="10" xfId="0" applyFont="1" applyFill="1" applyBorder="1" applyAlignment="1">
      <alignment horizontal="center" vertical="top"/>
    </xf>
    <xf numFmtId="0" fontId="12" fillId="10" borderId="0" xfId="0" applyFont="1" applyFill="1" applyAlignment="1">
      <alignment horizontal="left" vertical="center"/>
    </xf>
    <xf numFmtId="0" fontId="59" fillId="7" borderId="8" xfId="0" applyFont="1" applyFill="1" applyBorder="1" applyAlignment="1">
      <alignment horizontal="center" vertical="center"/>
    </xf>
    <xf numFmtId="0" fontId="59" fillId="7" borderId="9" xfId="0" applyFont="1" applyFill="1" applyBorder="1" applyAlignment="1">
      <alignment horizontal="center" vertical="center"/>
    </xf>
    <xf numFmtId="0" fontId="59" fillId="7" borderId="10" xfId="0" applyFont="1" applyFill="1" applyBorder="1" applyAlignment="1">
      <alignment horizontal="center" vertical="center"/>
    </xf>
    <xf numFmtId="0" fontId="12" fillId="4" borderId="0" xfId="0" applyFont="1" applyFill="1" applyAlignment="1">
      <alignment horizontal="left" vertical="top" wrapText="1"/>
    </xf>
    <xf numFmtId="0" fontId="12" fillId="4" borderId="0" xfId="0" applyFont="1" applyFill="1" applyAlignment="1">
      <alignment horizontal="left" vertical="top"/>
    </xf>
    <xf numFmtId="0" fontId="59" fillId="4" borderId="13" xfId="0" applyFont="1" applyFill="1" applyBorder="1" applyAlignment="1">
      <alignment horizontal="center" vertical="center"/>
    </xf>
    <xf numFmtId="0" fontId="59" fillId="4" borderId="7" xfId="0" applyFont="1" applyFill="1" applyBorder="1" applyAlignment="1">
      <alignment horizontal="center" vertical="center"/>
    </xf>
    <xf numFmtId="0" fontId="59" fillId="4" borderId="14" xfId="0" applyFont="1" applyFill="1" applyBorder="1" applyAlignment="1">
      <alignment horizontal="center" vertical="center"/>
    </xf>
    <xf numFmtId="0" fontId="59" fillId="0" borderId="1" xfId="0" applyFont="1" applyBorder="1" applyAlignment="1">
      <alignment horizontal="center" vertical="center" wrapText="1"/>
    </xf>
    <xf numFmtId="0" fontId="59" fillId="0" borderId="8" xfId="0" applyFont="1" applyBorder="1" applyAlignment="1">
      <alignment horizontal="center" vertical="center"/>
    </xf>
    <xf numFmtId="0" fontId="59" fillId="0" borderId="9" xfId="0" applyFont="1" applyBorder="1" applyAlignment="1">
      <alignment horizontal="center" vertical="center"/>
    </xf>
    <xf numFmtId="0" fontId="59" fillId="0" borderId="11" xfId="0" applyFont="1" applyBorder="1" applyAlignment="1">
      <alignment horizontal="center" vertical="center"/>
    </xf>
    <xf numFmtId="0" fontId="59" fillId="0" borderId="0" xfId="0" applyFont="1" applyBorder="1" applyAlignment="1">
      <alignment horizontal="center" vertical="center"/>
    </xf>
    <xf numFmtId="0" fontId="60" fillId="10" borderId="4" xfId="0" applyFont="1" applyFill="1" applyBorder="1" applyAlignment="1">
      <alignment horizontal="center" vertical="center"/>
    </xf>
    <xf numFmtId="0" fontId="60" fillId="10" borderId="6" xfId="0" applyFont="1" applyFill="1" applyBorder="1" applyAlignment="1">
      <alignment horizontal="center" vertical="center"/>
    </xf>
    <xf numFmtId="0" fontId="60" fillId="0" borderId="4" xfId="0" applyFont="1" applyBorder="1" applyAlignment="1">
      <alignment horizontal="center" vertical="center"/>
    </xf>
    <xf numFmtId="0" fontId="60" fillId="0" borderId="6" xfId="0" applyFont="1" applyBorder="1" applyAlignment="1">
      <alignment horizontal="center" vertical="center"/>
    </xf>
    <xf numFmtId="0" fontId="64" fillId="4" borderId="1" xfId="0" applyFont="1" applyFill="1" applyBorder="1" applyAlignment="1">
      <alignment horizontal="center" vertical="center" wrapText="1"/>
    </xf>
    <xf numFmtId="0" fontId="64" fillId="0" borderId="1" xfId="0" applyFont="1" applyBorder="1" applyAlignment="1">
      <alignment horizontal="center" vertical="center" wrapText="1"/>
    </xf>
    <xf numFmtId="0" fontId="64" fillId="4" borderId="8" xfId="0" applyFont="1" applyFill="1" applyBorder="1" applyAlignment="1">
      <alignment horizontal="center" vertical="center" wrapText="1"/>
    </xf>
    <xf numFmtId="0" fontId="64" fillId="4" borderId="9" xfId="0" applyFont="1" applyFill="1" applyBorder="1" applyAlignment="1">
      <alignment horizontal="center" vertical="center" wrapText="1"/>
    </xf>
    <xf numFmtId="0" fontId="64" fillId="4" borderId="10" xfId="0" applyFont="1" applyFill="1" applyBorder="1" applyAlignment="1">
      <alignment horizontal="center" vertical="center" wrapText="1"/>
    </xf>
    <xf numFmtId="0" fontId="64" fillId="4" borderId="13" xfId="0" applyFont="1" applyFill="1" applyBorder="1" applyAlignment="1">
      <alignment horizontal="center" vertical="center" wrapText="1"/>
    </xf>
    <xf numFmtId="0" fontId="64" fillId="4" borderId="7" xfId="0" applyFont="1" applyFill="1" applyBorder="1" applyAlignment="1">
      <alignment horizontal="center" vertical="center" wrapText="1"/>
    </xf>
    <xf numFmtId="0" fontId="64" fillId="4" borderId="14" xfId="0" applyFont="1" applyFill="1" applyBorder="1" applyAlignment="1">
      <alignment horizontal="center" vertical="center" wrapText="1"/>
    </xf>
    <xf numFmtId="0" fontId="61" fillId="4" borderId="0" xfId="0" applyFont="1" applyFill="1" applyAlignment="1">
      <alignment horizontal="left" vertical="center"/>
    </xf>
    <xf numFmtId="0" fontId="66" fillId="4" borderId="0" xfId="0" applyFont="1" applyFill="1" applyAlignment="1">
      <alignment horizontal="center" vertical="center"/>
    </xf>
    <xf numFmtId="0" fontId="59" fillId="4" borderId="1" xfId="0" applyFont="1" applyFill="1" applyBorder="1" applyAlignment="1">
      <alignment horizontal="justify" vertical="center"/>
    </xf>
    <xf numFmtId="0" fontId="59" fillId="4" borderId="1" xfId="0" applyFont="1" applyFill="1" applyBorder="1" applyAlignment="1">
      <alignment horizontal="left" vertical="top" wrapText="1"/>
    </xf>
    <xf numFmtId="0" fontId="59" fillId="4" borderId="1" xfId="0" applyFont="1" applyFill="1" applyBorder="1" applyAlignment="1">
      <alignment horizontal="left" vertical="top"/>
    </xf>
    <xf numFmtId="0" fontId="59" fillId="7" borderId="2" xfId="0" applyFont="1" applyFill="1" applyBorder="1" applyAlignment="1">
      <alignment horizontal="center" vertical="center"/>
    </xf>
    <xf numFmtId="0" fontId="59" fillId="7" borderId="22" xfId="0" applyFont="1" applyFill="1" applyBorder="1" applyAlignment="1">
      <alignment horizontal="center" vertical="center"/>
    </xf>
    <xf numFmtId="0" fontId="59" fillId="7" borderId="3" xfId="0" applyFont="1" applyFill="1" applyBorder="1" applyAlignment="1">
      <alignment horizontal="center" vertical="center"/>
    </xf>
    <xf numFmtId="0" fontId="59" fillId="4" borderId="1" xfId="0" applyFont="1" applyFill="1" applyBorder="1" applyAlignment="1">
      <alignment horizontal="center" vertical="center"/>
    </xf>
    <xf numFmtId="0" fontId="59" fillId="4" borderId="11" xfId="0" applyFont="1" applyFill="1" applyBorder="1" applyAlignment="1">
      <alignment horizontal="center" vertical="center"/>
    </xf>
    <xf numFmtId="0" fontId="59" fillId="4" borderId="12" xfId="0" applyFont="1" applyFill="1" applyBorder="1" applyAlignment="1">
      <alignment horizontal="center" vertical="center"/>
    </xf>
    <xf numFmtId="0" fontId="59" fillId="4" borderId="11" xfId="0" applyFont="1" applyFill="1" applyBorder="1" applyAlignment="1">
      <alignment horizontal="center" vertical="top"/>
    </xf>
    <xf numFmtId="0" fontId="59" fillId="4" borderId="0" xfId="0" applyFont="1" applyFill="1" applyBorder="1" applyAlignment="1">
      <alignment horizontal="center" vertical="top"/>
    </xf>
    <xf numFmtId="0" fontId="59" fillId="4" borderId="12" xfId="0" applyFont="1" applyFill="1" applyBorder="1" applyAlignment="1">
      <alignment horizontal="center" vertical="top"/>
    </xf>
    <xf numFmtId="0" fontId="59" fillId="4" borderId="13" xfId="0" applyFont="1" applyFill="1" applyBorder="1" applyAlignment="1">
      <alignment horizontal="center" vertical="top"/>
    </xf>
    <xf numFmtId="0" fontId="59" fillId="4" borderId="7" xfId="0" applyFont="1" applyFill="1" applyBorder="1" applyAlignment="1">
      <alignment horizontal="center" vertical="top"/>
    </xf>
    <xf numFmtId="0" fontId="59" fillId="4" borderId="14" xfId="0" applyFont="1" applyFill="1" applyBorder="1" applyAlignment="1">
      <alignment horizontal="center" vertical="top"/>
    </xf>
    <xf numFmtId="0" fontId="59" fillId="4" borderId="0" xfId="0" applyFont="1" applyFill="1" applyBorder="1" applyAlignment="1">
      <alignment horizontal="center" vertical="center"/>
    </xf>
    <xf numFmtId="9" fontId="59" fillId="10" borderId="1" xfId="16" applyFont="1" applyFill="1" applyBorder="1" applyAlignment="1">
      <alignment horizontal="center" vertical="center"/>
    </xf>
    <xf numFmtId="0" fontId="12" fillId="4" borderId="0" xfId="0" applyFont="1" applyFill="1" applyAlignment="1">
      <alignment horizontal="left" vertical="center"/>
    </xf>
    <xf numFmtId="0" fontId="59" fillId="10" borderId="1" xfId="0" applyFont="1" applyFill="1" applyBorder="1" applyAlignment="1">
      <alignment horizontal="center" vertical="center" wrapText="1"/>
    </xf>
    <xf numFmtId="38" fontId="59" fillId="10" borderId="1" xfId="0" applyNumberFormat="1" applyFont="1" applyFill="1" applyBorder="1" applyAlignment="1">
      <alignment horizontal="right" vertical="center"/>
    </xf>
    <xf numFmtId="0" fontId="59" fillId="10" borderId="1" xfId="0" applyFont="1" applyFill="1" applyBorder="1" applyAlignment="1">
      <alignment horizontal="right" vertical="center"/>
    </xf>
    <xf numFmtId="0" fontId="59" fillId="4" borderId="1" xfId="0" applyFont="1" applyFill="1" applyBorder="1" applyAlignment="1">
      <alignment horizontal="left" vertical="center"/>
    </xf>
    <xf numFmtId="0" fontId="59" fillId="4" borderId="1" xfId="0" applyFont="1" applyFill="1" applyBorder="1" applyAlignment="1">
      <alignment horizontal="right" vertical="top"/>
    </xf>
    <xf numFmtId="0" fontId="59" fillId="0" borderId="1" xfId="0" applyFont="1" applyBorder="1" applyAlignment="1">
      <alignment horizontal="left" vertical="center" wrapText="1"/>
    </xf>
    <xf numFmtId="0" fontId="59" fillId="0" borderId="1" xfId="0" applyFont="1" applyBorder="1" applyAlignment="1">
      <alignment horizontal="justify" vertical="center"/>
    </xf>
    <xf numFmtId="0" fontId="59" fillId="7" borderId="2" xfId="0" applyFont="1" applyFill="1" applyBorder="1" applyAlignment="1">
      <alignment horizontal="right" vertical="center"/>
    </xf>
    <xf numFmtId="38" fontId="59" fillId="10" borderId="22" xfId="0" applyNumberFormat="1" applyFont="1" applyFill="1" applyBorder="1" applyAlignment="1">
      <alignment horizontal="right" vertical="center"/>
    </xf>
    <xf numFmtId="0" fontId="59" fillId="10" borderId="22" xfId="0" applyFont="1" applyFill="1" applyBorder="1" applyAlignment="1">
      <alignment horizontal="right" vertical="center"/>
    </xf>
    <xf numFmtId="38" fontId="59" fillId="10" borderId="3" xfId="0" applyNumberFormat="1" applyFont="1" applyFill="1" applyBorder="1" applyAlignment="1">
      <alignment horizontal="right" vertical="center"/>
    </xf>
    <xf numFmtId="0" fontId="59" fillId="10" borderId="3" xfId="0" applyFont="1" applyFill="1" applyBorder="1" applyAlignment="1">
      <alignment horizontal="right" vertical="center"/>
    </xf>
    <xf numFmtId="38" fontId="59" fillId="10" borderId="3" xfId="12" applyFont="1" applyFill="1" applyBorder="1" applyAlignment="1">
      <alignment horizontal="right" vertical="center"/>
    </xf>
    <xf numFmtId="38" fontId="59" fillId="10" borderId="1" xfId="12" applyFont="1" applyFill="1" applyBorder="1" applyAlignment="1">
      <alignment horizontal="right" vertical="center"/>
    </xf>
    <xf numFmtId="0" fontId="59" fillId="7" borderId="71" xfId="0" applyFont="1" applyFill="1" applyBorder="1" applyAlignment="1">
      <alignment horizontal="center" vertical="center"/>
    </xf>
    <xf numFmtId="0" fontId="59" fillId="7" borderId="5" xfId="0" applyFont="1" applyFill="1" applyBorder="1" applyAlignment="1">
      <alignment horizontal="center" vertical="center"/>
    </xf>
    <xf numFmtId="0" fontId="59" fillId="7" borderId="2" xfId="0" applyFont="1" applyFill="1" applyBorder="1" applyAlignment="1">
      <alignment horizontal="left" vertical="center"/>
    </xf>
    <xf numFmtId="0" fontId="59" fillId="7" borderId="1" xfId="0" applyFont="1" applyFill="1" applyBorder="1" applyAlignment="1">
      <alignment horizontal="left" vertical="center"/>
    </xf>
    <xf numFmtId="0" fontId="60" fillId="10" borderId="1" xfId="0" applyFont="1" applyFill="1" applyBorder="1" applyAlignment="1">
      <alignment horizontal="center" vertical="center"/>
    </xf>
    <xf numFmtId="0" fontId="60" fillId="7" borderId="1" xfId="0" applyFont="1" applyFill="1" applyBorder="1" applyAlignment="1">
      <alignment horizontal="center" vertical="center"/>
    </xf>
    <xf numFmtId="0" fontId="60" fillId="10" borderId="71" xfId="0" applyFont="1" applyFill="1" applyBorder="1" applyAlignment="1">
      <alignment horizontal="center" vertical="center"/>
    </xf>
    <xf numFmtId="0" fontId="60" fillId="7" borderId="71" xfId="0" applyFont="1" applyFill="1" applyBorder="1" applyAlignment="1">
      <alignment horizontal="center" vertical="center"/>
    </xf>
    <xf numFmtId="9" fontId="60" fillId="10" borderId="5" xfId="16" applyFont="1" applyFill="1" applyBorder="1" applyAlignment="1">
      <alignment horizontal="center" vertical="center"/>
    </xf>
    <xf numFmtId="9" fontId="60" fillId="10" borderId="1" xfId="16" applyFont="1" applyFill="1" applyBorder="1" applyAlignment="1">
      <alignment horizontal="center" vertical="center"/>
    </xf>
    <xf numFmtId="0" fontId="60" fillId="7" borderId="5" xfId="0" applyFont="1" applyFill="1" applyBorder="1" applyAlignment="1">
      <alignment horizontal="center" vertical="center"/>
    </xf>
    <xf numFmtId="0" fontId="12" fillId="10" borderId="0" xfId="0" applyFont="1" applyFill="1" applyAlignment="1">
      <alignment horizontal="left" vertical="top" wrapText="1"/>
    </xf>
    <xf numFmtId="0" fontId="59" fillId="4" borderId="3" xfId="0" applyFont="1" applyFill="1" applyBorder="1" applyAlignment="1">
      <alignment horizontal="center" vertical="center"/>
    </xf>
    <xf numFmtId="38" fontId="59" fillId="4" borderId="1" xfId="12" applyFont="1" applyFill="1" applyBorder="1" applyAlignment="1">
      <alignment horizontal="right" vertical="center"/>
    </xf>
    <xf numFmtId="38" fontId="59" fillId="4" borderId="3" xfId="12" applyFont="1" applyFill="1" applyBorder="1" applyAlignment="1">
      <alignment horizontal="right" vertical="center"/>
    </xf>
    <xf numFmtId="38" fontId="59" fillId="4" borderId="1" xfId="0" applyNumberFormat="1" applyFont="1" applyFill="1" applyBorder="1" applyAlignment="1">
      <alignment horizontal="right" vertical="center"/>
    </xf>
    <xf numFmtId="0" fontId="59" fillId="4" borderId="1" xfId="0" applyFont="1" applyFill="1" applyBorder="1" applyAlignment="1">
      <alignment horizontal="right" vertical="center"/>
    </xf>
    <xf numFmtId="0" fontId="59" fillId="4" borderId="22" xfId="0" applyFont="1" applyFill="1" applyBorder="1" applyAlignment="1">
      <alignment horizontal="right" vertical="center"/>
    </xf>
    <xf numFmtId="38" fontId="59" fillId="4" borderId="22" xfId="0" applyNumberFormat="1" applyFont="1" applyFill="1" applyBorder="1" applyAlignment="1">
      <alignment horizontal="right" vertical="center"/>
    </xf>
    <xf numFmtId="0" fontId="59" fillId="4" borderId="22" xfId="0" applyFont="1" applyFill="1" applyBorder="1" applyAlignment="1">
      <alignment horizontal="center" vertical="center"/>
    </xf>
    <xf numFmtId="0" fontId="59" fillId="4" borderId="3" xfId="0" applyFont="1" applyFill="1" applyBorder="1" applyAlignment="1">
      <alignment horizontal="right" vertical="center"/>
    </xf>
    <xf numFmtId="38" fontId="59" fillId="4" borderId="3" xfId="0" applyNumberFormat="1" applyFont="1" applyFill="1" applyBorder="1" applyAlignment="1">
      <alignment horizontal="right" vertical="center"/>
    </xf>
    <xf numFmtId="0" fontId="59" fillId="10" borderId="1" xfId="0" applyFont="1" applyFill="1" applyBorder="1" applyAlignment="1">
      <alignment horizontal="justify" vertical="center"/>
    </xf>
    <xf numFmtId="0" fontId="59" fillId="10" borderId="1" xfId="0" applyFont="1" applyFill="1" applyBorder="1" applyAlignment="1">
      <alignment horizontal="left" vertical="center"/>
    </xf>
    <xf numFmtId="0" fontId="59" fillId="10" borderId="1" xfId="0" applyFont="1" applyFill="1" applyBorder="1" applyAlignment="1">
      <alignment horizontal="right" vertical="top"/>
    </xf>
    <xf numFmtId="0" fontId="66" fillId="4" borderId="0" xfId="0" applyFont="1" applyFill="1" applyAlignment="1">
      <alignment horizontal="left" vertical="center"/>
    </xf>
    <xf numFmtId="0" fontId="59" fillId="10" borderId="1" xfId="0" applyFont="1" applyFill="1" applyBorder="1" applyAlignment="1">
      <alignment horizontal="center" vertical="center"/>
    </xf>
    <xf numFmtId="0" fontId="59" fillId="10" borderId="1" xfId="0" applyFont="1" applyFill="1" applyBorder="1" applyAlignment="1">
      <alignment horizontal="left" vertical="top" wrapText="1"/>
    </xf>
    <xf numFmtId="38" fontId="59" fillId="4" borderId="13" xfId="12" applyFont="1" applyFill="1" applyBorder="1" applyAlignment="1">
      <alignment horizontal="right" vertical="center"/>
    </xf>
    <xf numFmtId="38" fontId="59" fillId="4" borderId="14" xfId="12" applyFont="1" applyFill="1" applyBorder="1" applyAlignment="1">
      <alignment horizontal="right" vertical="center"/>
    </xf>
    <xf numFmtId="38" fontId="59" fillId="4" borderId="7" xfId="12" applyFont="1" applyFill="1" applyBorder="1" applyAlignment="1">
      <alignment horizontal="right" vertical="center"/>
    </xf>
    <xf numFmtId="0" fontId="12" fillId="10" borderId="0" xfId="0" applyFont="1" applyFill="1" applyAlignment="1">
      <alignment horizontal="left" vertical="top"/>
    </xf>
    <xf numFmtId="0" fontId="39" fillId="5" borderId="4" xfId="15" applyFont="1" applyFill="1" applyBorder="1" applyAlignment="1">
      <alignment horizontal="left" vertical="center"/>
    </xf>
    <xf numFmtId="0" fontId="39" fillId="5" borderId="6" xfId="15" applyFont="1" applyFill="1" applyBorder="1" applyAlignment="1">
      <alignment horizontal="left" vertical="center"/>
    </xf>
    <xf numFmtId="0" fontId="36" fillId="0" borderId="0" xfId="15" applyFont="1" applyBorder="1" applyAlignment="1">
      <alignment horizontal="center" vertical="center" wrapText="1"/>
    </xf>
    <xf numFmtId="0" fontId="36" fillId="0" borderId="0" xfId="15" applyFont="1" applyBorder="1" applyAlignment="1">
      <alignment horizontal="center" vertical="center"/>
    </xf>
    <xf numFmtId="0" fontId="38" fillId="0" borderId="36" xfId="15" applyFont="1" applyBorder="1" applyAlignment="1">
      <alignment horizontal="left" vertical="center" wrapText="1"/>
    </xf>
    <xf numFmtId="0" fontId="38" fillId="0" borderId="0" xfId="15" applyFont="1" applyBorder="1" applyAlignment="1">
      <alignment horizontal="left" vertical="center" wrapText="1"/>
    </xf>
    <xf numFmtId="0" fontId="38" fillId="0" borderId="37" xfId="15" applyFont="1" applyBorder="1" applyAlignment="1">
      <alignment horizontal="left" vertical="center" wrapText="1"/>
    </xf>
    <xf numFmtId="0" fontId="38" fillId="0" borderId="18" xfId="15" applyFont="1" applyBorder="1" applyAlignment="1">
      <alignment horizontal="left" vertical="center" wrapText="1"/>
    </xf>
    <xf numFmtId="0" fontId="38" fillId="0" borderId="19" xfId="15" applyFont="1" applyBorder="1" applyAlignment="1">
      <alignment horizontal="left" vertical="center" wrapText="1"/>
    </xf>
    <xf numFmtId="0" fontId="38" fillId="0" borderId="24" xfId="15" applyFont="1" applyBorder="1" applyAlignment="1">
      <alignment horizontal="left" vertical="center" wrapText="1"/>
    </xf>
    <xf numFmtId="0" fontId="39" fillId="5" borderId="5" xfId="15" applyFont="1" applyFill="1" applyBorder="1" applyAlignment="1">
      <alignment horizontal="left" vertical="center"/>
    </xf>
    <xf numFmtId="0" fontId="39" fillId="18" borderId="4" xfId="18" applyFont="1" applyFill="1" applyBorder="1" applyAlignment="1">
      <alignment horizontal="left" vertical="center"/>
    </xf>
    <xf numFmtId="0" fontId="39" fillId="18" borderId="6" xfId="18" applyFont="1" applyFill="1" applyBorder="1" applyAlignment="1">
      <alignment horizontal="left" vertical="center"/>
    </xf>
    <xf numFmtId="0" fontId="39" fillId="18" borderId="5" xfId="18" applyFont="1" applyFill="1" applyBorder="1" applyAlignment="1">
      <alignment horizontal="left" vertical="center"/>
    </xf>
    <xf numFmtId="0" fontId="42" fillId="0" borderId="0" xfId="18" applyFont="1" applyFill="1" applyBorder="1" applyAlignment="1">
      <alignment horizontal="left" vertical="center" wrapText="1"/>
    </xf>
    <xf numFmtId="0" fontId="36" fillId="0" borderId="0" xfId="18" applyFont="1" applyBorder="1" applyAlignment="1">
      <alignment horizontal="left" vertical="center" wrapText="1"/>
    </xf>
    <xf numFmtId="0" fontId="36" fillId="0" borderId="0" xfId="18" applyFont="1" applyBorder="1" applyAlignment="1">
      <alignment horizontal="left" vertical="center"/>
    </xf>
    <xf numFmtId="0" fontId="38" fillId="0" borderId="36" xfId="18" applyFont="1" applyBorder="1" applyAlignment="1">
      <alignment horizontal="left" vertical="center" wrapText="1"/>
    </xf>
    <xf numFmtId="0" fontId="38" fillId="0" borderId="0" xfId="18" applyFont="1" applyBorder="1" applyAlignment="1">
      <alignment horizontal="left" vertical="center" wrapText="1"/>
    </xf>
    <xf numFmtId="0" fontId="38" fillId="0" borderId="37" xfId="18" applyFont="1" applyBorder="1" applyAlignment="1">
      <alignment horizontal="left" vertical="center" wrapText="1"/>
    </xf>
    <xf numFmtId="0" fontId="38" fillId="0" borderId="18" xfId="18" applyFont="1" applyBorder="1" applyAlignment="1">
      <alignment horizontal="left" vertical="center" wrapText="1"/>
    </xf>
    <xf numFmtId="0" fontId="38" fillId="0" borderId="19" xfId="18" applyFont="1" applyBorder="1" applyAlignment="1">
      <alignment horizontal="left" vertical="center" wrapText="1"/>
    </xf>
    <xf numFmtId="0" fontId="38" fillId="0" borderId="24" xfId="18" applyFont="1" applyBorder="1" applyAlignment="1">
      <alignment horizontal="left" vertical="center" wrapText="1"/>
    </xf>
    <xf numFmtId="0" fontId="42" fillId="0" borderId="0" xfId="18" applyFont="1" applyAlignment="1">
      <alignment horizontal="left" vertical="center" wrapText="1"/>
    </xf>
    <xf numFmtId="0" fontId="39" fillId="18" borderId="4" xfId="19" applyFont="1" applyFill="1" applyBorder="1" applyAlignment="1">
      <alignment horizontal="left" vertical="center"/>
    </xf>
    <xf numFmtId="0" fontId="39" fillId="18" borderId="6" xfId="19" applyFont="1" applyFill="1" applyBorder="1" applyAlignment="1">
      <alignment horizontal="left" vertical="center"/>
    </xf>
    <xf numFmtId="0" fontId="39" fillId="18" borderId="5" xfId="19" applyFont="1" applyFill="1" applyBorder="1" applyAlignment="1">
      <alignment horizontal="left" vertical="center"/>
    </xf>
    <xf numFmtId="0" fontId="74" fillId="0" borderId="0" xfId="19" applyFont="1" applyBorder="1" applyAlignment="1">
      <alignment horizontal="left" vertical="center" wrapText="1"/>
    </xf>
    <xf numFmtId="0" fontId="74" fillId="0" borderId="0" xfId="19" applyFont="1" applyBorder="1" applyAlignment="1">
      <alignment horizontal="left" vertical="center"/>
    </xf>
    <xf numFmtId="0" fontId="38" fillId="0" borderId="36" xfId="19" applyFont="1" applyBorder="1" applyAlignment="1">
      <alignment horizontal="left" vertical="center" wrapText="1"/>
    </xf>
    <xf numFmtId="0" fontId="38" fillId="0" borderId="0" xfId="19" applyFont="1" applyBorder="1" applyAlignment="1">
      <alignment horizontal="left" vertical="center" wrapText="1"/>
    </xf>
    <xf numFmtId="0" fontId="38" fillId="0" borderId="37" xfId="19" applyFont="1" applyBorder="1" applyAlignment="1">
      <alignment horizontal="left" vertical="center" wrapText="1"/>
    </xf>
    <xf numFmtId="0" fontId="73" fillId="0" borderId="18" xfId="19" applyFont="1" applyBorder="1" applyAlignment="1">
      <alignment horizontal="left" vertical="center" wrapText="1"/>
    </xf>
    <xf numFmtId="0" fontId="73" fillId="0" borderId="19" xfId="19" applyFont="1" applyBorder="1" applyAlignment="1">
      <alignment horizontal="left" vertical="center" wrapText="1"/>
    </xf>
    <xf numFmtId="0" fontId="73" fillId="0" borderId="24" xfId="19" applyFont="1" applyBorder="1" applyAlignment="1">
      <alignment horizontal="left" vertical="center" wrapText="1"/>
    </xf>
    <xf numFmtId="0" fontId="26" fillId="0" borderId="0" xfId="0" applyFont="1" applyAlignment="1">
      <alignment horizontal="center" vertical="center"/>
    </xf>
  </cellXfs>
  <cellStyles count="20">
    <cellStyle name="パーセント" xfId="16" builtinId="5"/>
    <cellStyle name="パーセント 2" xfId="9" xr:uid="{00000000-0005-0000-0000-000000000000}"/>
    <cellStyle name="桁区切り" xfId="12" builtinId="6"/>
    <cellStyle name="桁区切り 2" xfId="8" xr:uid="{00000000-0005-0000-0000-000002000000}"/>
    <cellStyle name="桁区切り 3" xfId="11" xr:uid="{3E38E1C1-08C8-4AF5-8CCC-EF1B66991D79}"/>
    <cellStyle name="標準" xfId="0" builtinId="0"/>
    <cellStyle name="標準 2" xfId="2" xr:uid="{00000000-0005-0000-0000-000004000000}"/>
    <cellStyle name="標準 2 2" xfId="1" xr:uid="{00000000-0005-0000-0000-000005000000}"/>
    <cellStyle name="標準 2 3" xfId="5" xr:uid="{00000000-0005-0000-0000-000006000000}"/>
    <cellStyle name="標準 3" xfId="6" xr:uid="{00000000-0005-0000-0000-000007000000}"/>
    <cellStyle name="標準 3 2" xfId="7" xr:uid="{00000000-0005-0000-0000-000008000000}"/>
    <cellStyle name="標準 4" xfId="4" xr:uid="{00000000-0005-0000-0000-000009000000}"/>
    <cellStyle name="標準 5" xfId="10" xr:uid="{B6A2C085-2ED1-4868-BE41-659F68BA3E48}"/>
    <cellStyle name="標準 5 2" xfId="13" xr:uid="{A841AB8D-D525-4C15-9749-8831EE142B7C}"/>
    <cellStyle name="標準 5 2 2" xfId="17" xr:uid="{B393B1C5-B94A-47F4-ACBA-9DD96BB29F4F}"/>
    <cellStyle name="標準 6" xfId="14" xr:uid="{506D663F-2041-4B25-8407-CF5A8FC707AF}"/>
    <cellStyle name="標準 7" xfId="15" xr:uid="{BAE77A4C-04E8-4DAE-B979-CD5287931DC9}"/>
    <cellStyle name="標準 7 2" xfId="18" xr:uid="{DD3CB97B-4718-489C-9A01-4D8FCAA75E69}"/>
    <cellStyle name="標準 7 2 2" xfId="19" xr:uid="{0BF8C131-9978-4093-9371-78E08FDDB5E8}"/>
    <cellStyle name="標準 8" xfId="3" xr:uid="{00000000-0005-0000-0000-00000A000000}"/>
  </cellStyles>
  <dxfs count="0"/>
  <tableStyles count="0" defaultTableStyle="TableStyleMedium9" defaultPivotStyle="PivotStyleLight16"/>
  <colors>
    <mruColors>
      <color rgb="FF0000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990024</xdr:colOff>
      <xdr:row>9</xdr:row>
      <xdr:rowOff>506269</xdr:rowOff>
    </xdr:from>
    <xdr:to>
      <xdr:col>14</xdr:col>
      <xdr:colOff>55668</xdr:colOff>
      <xdr:row>9</xdr:row>
      <xdr:rowOff>977983</xdr:rowOff>
    </xdr:to>
    <xdr:sp macro="" textlink="">
      <xdr:nvSpPr>
        <xdr:cNvPr id="5" name="楕円 4">
          <a:extLst>
            <a:ext uri="{FF2B5EF4-FFF2-40B4-BE49-F238E27FC236}">
              <a16:creationId xmlns:a16="http://schemas.microsoft.com/office/drawing/2014/main" id="{88D8F990-69BD-448D-99A8-AF580768D670}"/>
            </a:ext>
          </a:extLst>
        </xdr:cNvPr>
        <xdr:cNvSpPr/>
      </xdr:nvSpPr>
      <xdr:spPr>
        <a:xfrm>
          <a:off x="8914824" y="2058844"/>
          <a:ext cx="742044" cy="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990024</xdr:colOff>
      <xdr:row>16</xdr:row>
      <xdr:rowOff>506269</xdr:rowOff>
    </xdr:from>
    <xdr:to>
      <xdr:col>14</xdr:col>
      <xdr:colOff>55668</xdr:colOff>
      <xdr:row>16</xdr:row>
      <xdr:rowOff>977983</xdr:rowOff>
    </xdr:to>
    <xdr:sp macro="" textlink="">
      <xdr:nvSpPr>
        <xdr:cNvPr id="6" name="楕円 5">
          <a:extLst>
            <a:ext uri="{FF2B5EF4-FFF2-40B4-BE49-F238E27FC236}">
              <a16:creationId xmlns:a16="http://schemas.microsoft.com/office/drawing/2014/main" id="{F8CF95DC-8804-4E2F-91FF-222A91C5AC32}"/>
            </a:ext>
          </a:extLst>
        </xdr:cNvPr>
        <xdr:cNvSpPr/>
      </xdr:nvSpPr>
      <xdr:spPr>
        <a:xfrm>
          <a:off x="8914824" y="3601894"/>
          <a:ext cx="742044" cy="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1079500</xdr:colOff>
      <xdr:row>29</xdr:row>
      <xdr:rowOff>650875</xdr:rowOff>
    </xdr:from>
    <xdr:to>
      <xdr:col>13</xdr:col>
      <xdr:colOff>1383392</xdr:colOff>
      <xdr:row>30</xdr:row>
      <xdr:rowOff>0</xdr:rowOff>
    </xdr:to>
    <xdr:sp macro="" textlink="">
      <xdr:nvSpPr>
        <xdr:cNvPr id="4" name="楕円 3">
          <a:extLst>
            <a:ext uri="{FF2B5EF4-FFF2-40B4-BE49-F238E27FC236}">
              <a16:creationId xmlns:a16="http://schemas.microsoft.com/office/drawing/2014/main" id="{3600B6A2-5D21-48EB-B1C3-73E4689AAF63}"/>
            </a:ext>
          </a:extLst>
        </xdr:cNvPr>
        <xdr:cNvSpPr/>
      </xdr:nvSpPr>
      <xdr:spPr>
        <a:xfrm>
          <a:off x="16281400" y="21386800"/>
          <a:ext cx="1951717" cy="15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110093</xdr:colOff>
      <xdr:row>4</xdr:row>
      <xdr:rowOff>559129</xdr:rowOff>
    </xdr:from>
    <xdr:to>
      <xdr:col>13</xdr:col>
      <xdr:colOff>1225879</xdr:colOff>
      <xdr:row>4</xdr:row>
      <xdr:rowOff>559129</xdr:rowOff>
    </xdr:to>
    <xdr:cxnSp macro="">
      <xdr:nvCxnSpPr>
        <xdr:cNvPr id="5" name="直線コネクタ 4">
          <a:extLst>
            <a:ext uri="{FF2B5EF4-FFF2-40B4-BE49-F238E27FC236}">
              <a16:creationId xmlns:a16="http://schemas.microsoft.com/office/drawing/2014/main" id="{32D552E4-DC17-4B17-B8C4-8C5114BF7F16}"/>
            </a:ext>
          </a:extLst>
        </xdr:cNvPr>
        <xdr:cNvCxnSpPr/>
      </xdr:nvCxnSpPr>
      <xdr:spPr>
        <a:xfrm>
          <a:off x="6950775" y="2342902"/>
          <a:ext cx="502969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448235</xdr:colOff>
      <xdr:row>7</xdr:row>
      <xdr:rowOff>320486</xdr:rowOff>
    </xdr:from>
    <xdr:to>
      <xdr:col>12</xdr:col>
      <xdr:colOff>448235</xdr:colOff>
      <xdr:row>9</xdr:row>
      <xdr:rowOff>490255</xdr:rowOff>
    </xdr:to>
    <xdr:sp macro="" textlink="">
      <xdr:nvSpPr>
        <xdr:cNvPr id="3" name="正方形/長方形 2">
          <a:extLst>
            <a:ext uri="{FF2B5EF4-FFF2-40B4-BE49-F238E27FC236}">
              <a16:creationId xmlns:a16="http://schemas.microsoft.com/office/drawing/2014/main" id="{9F43ECE8-497E-4499-8BAE-DA4D46AEF02F}"/>
            </a:ext>
          </a:extLst>
        </xdr:cNvPr>
        <xdr:cNvSpPr/>
      </xdr:nvSpPr>
      <xdr:spPr>
        <a:xfrm>
          <a:off x="593911" y="2034986"/>
          <a:ext cx="16080442" cy="1245534"/>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本シートは県の取りまとめ用の様式です。</a:t>
          </a:r>
          <a:endParaRPr kumimoji="1" lang="en-US" altLang="ja-JP" sz="2000">
            <a:solidFill>
              <a:sysClr val="windowText" lastClr="000000"/>
            </a:solidFill>
          </a:endParaRPr>
        </a:p>
        <a:p>
          <a:pPr algn="l"/>
          <a:r>
            <a:rPr kumimoji="1" lang="ja-JP" altLang="en-US" sz="2000">
              <a:solidFill>
                <a:sysClr val="windowText" lastClr="000000"/>
              </a:solidFill>
            </a:rPr>
            <a:t>自動集計用の数式が入っていますので、変更しないでください。</a:t>
          </a:r>
          <a:endParaRPr kumimoji="1" lang="en-US" altLang="ja-JP" sz="2000">
            <a:solidFill>
              <a:sysClr val="windowText" lastClr="000000"/>
            </a:solidFill>
          </a:endParaRPr>
        </a:p>
        <a:p>
          <a:pPr algn="l"/>
          <a:r>
            <a:rPr kumimoji="1" lang="ja-JP" altLang="en-US" sz="2000">
              <a:solidFill>
                <a:sysClr val="windowText" lastClr="000000"/>
              </a:solidFill>
            </a:rPr>
            <a:t>取りまとめの際には、行を選択して引用してください。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400050</xdr:colOff>
      <xdr:row>3</xdr:row>
      <xdr:rowOff>95251</xdr:rowOff>
    </xdr:from>
    <xdr:to>
      <xdr:col>19</xdr:col>
      <xdr:colOff>285750</xdr:colOff>
      <xdr:row>13</xdr:row>
      <xdr:rowOff>85725</xdr:rowOff>
    </xdr:to>
    <xdr:sp macro="" textlink="">
      <xdr:nvSpPr>
        <xdr:cNvPr id="2" name="正方形/長方形 1">
          <a:extLst>
            <a:ext uri="{FF2B5EF4-FFF2-40B4-BE49-F238E27FC236}">
              <a16:creationId xmlns:a16="http://schemas.microsoft.com/office/drawing/2014/main" id="{87A1A8B8-23AF-4EC6-BF6E-D52E9ED3114B}"/>
            </a:ext>
          </a:extLst>
        </xdr:cNvPr>
        <xdr:cNvSpPr/>
      </xdr:nvSpPr>
      <xdr:spPr>
        <a:xfrm>
          <a:off x="3552825" y="609601"/>
          <a:ext cx="6391275" cy="1704974"/>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本様式は採択後の交付申請の際に用いる様式です。</a:t>
          </a:r>
          <a:endParaRPr kumimoji="1" lang="en-US" altLang="ja-JP" sz="1600">
            <a:solidFill>
              <a:sysClr val="windowText" lastClr="000000"/>
            </a:solidFill>
          </a:endParaRPr>
        </a:p>
        <a:p>
          <a:pPr algn="l"/>
          <a:r>
            <a:rPr kumimoji="1" lang="ja-JP" altLang="en-US" sz="1600">
              <a:solidFill>
                <a:sysClr val="windowText" lastClr="000000"/>
              </a:solidFill>
            </a:rPr>
            <a:t>要望調査時点では使用しません。</a:t>
          </a:r>
          <a:endParaRPr kumimoji="1" lang="en-US" altLang="ja-JP" sz="1600">
            <a:solidFill>
              <a:sysClr val="windowText" lastClr="000000"/>
            </a:solidFill>
          </a:endParaRPr>
        </a:p>
        <a:p>
          <a:pPr algn="l"/>
          <a:r>
            <a:rPr kumimoji="1" lang="ja-JP" altLang="en-US" sz="1600">
              <a:solidFill>
                <a:sysClr val="windowText" lastClr="000000"/>
              </a:solidFill>
            </a:rPr>
            <a:t>灰色セルが要望調査様式から自動転記されます。</a:t>
          </a:r>
          <a:endParaRPr kumimoji="1" lang="en-US" altLang="ja-JP" sz="1600">
            <a:solidFill>
              <a:sysClr val="windowText" lastClr="000000"/>
            </a:solidFill>
          </a:endParaRPr>
        </a:p>
        <a:p>
          <a:pPr algn="l"/>
          <a:r>
            <a:rPr kumimoji="1" lang="ja-JP" altLang="en-US" sz="1600">
              <a:solidFill>
                <a:sysClr val="windowText" lastClr="000000"/>
              </a:solidFill>
            </a:rPr>
            <a:t>交付申請時には、黄色セル部分等を追記して使用してください。</a:t>
          </a:r>
          <a:endParaRPr kumimoji="1" lang="en-US" altLang="ja-JP" sz="1600">
            <a:solidFill>
              <a:sysClr val="windowText" lastClr="000000"/>
            </a:solidFill>
          </a:endParaRPr>
        </a:p>
        <a:p>
          <a:pPr algn="l"/>
          <a:r>
            <a:rPr kumimoji="1" lang="ja-JP" altLang="en-US" sz="1600">
              <a:solidFill>
                <a:sysClr val="windowText" lastClr="000000"/>
              </a:solidFill>
            </a:rPr>
            <a:t>要望調査時から変更があった場合は、直接入力で修正してください。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265580</xdr:colOff>
      <xdr:row>4</xdr:row>
      <xdr:rowOff>84046</xdr:rowOff>
    </xdr:from>
    <xdr:to>
      <xdr:col>30</xdr:col>
      <xdr:colOff>509869</xdr:colOff>
      <xdr:row>14</xdr:row>
      <xdr:rowOff>74520</xdr:rowOff>
    </xdr:to>
    <xdr:sp macro="" textlink="">
      <xdr:nvSpPr>
        <xdr:cNvPr id="2" name="正方形/長方形 1">
          <a:extLst>
            <a:ext uri="{FF2B5EF4-FFF2-40B4-BE49-F238E27FC236}">
              <a16:creationId xmlns:a16="http://schemas.microsoft.com/office/drawing/2014/main" id="{B87D16F8-1156-46AA-8752-FF19AE66941D}"/>
            </a:ext>
          </a:extLst>
        </xdr:cNvPr>
        <xdr:cNvSpPr/>
      </xdr:nvSpPr>
      <xdr:spPr>
        <a:xfrm>
          <a:off x="11056845" y="756399"/>
          <a:ext cx="6396318" cy="1671356"/>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本様式は採択後の交付申請の際に用いる様式です。</a:t>
          </a:r>
          <a:endParaRPr kumimoji="1" lang="en-US" altLang="ja-JP" sz="1600">
            <a:solidFill>
              <a:sysClr val="windowText" lastClr="000000"/>
            </a:solidFill>
          </a:endParaRPr>
        </a:p>
        <a:p>
          <a:pPr algn="l"/>
          <a:r>
            <a:rPr kumimoji="1" lang="ja-JP" altLang="en-US" sz="1600">
              <a:solidFill>
                <a:sysClr val="windowText" lastClr="000000"/>
              </a:solidFill>
            </a:rPr>
            <a:t>要望調査時点では使用しません。</a:t>
          </a:r>
          <a:endParaRPr kumimoji="1" lang="en-US" altLang="ja-JP" sz="1600">
            <a:solidFill>
              <a:sysClr val="windowText" lastClr="000000"/>
            </a:solidFill>
          </a:endParaRPr>
        </a:p>
        <a:p>
          <a:pPr algn="l"/>
          <a:r>
            <a:rPr kumimoji="1" lang="ja-JP" altLang="en-US" sz="1600">
              <a:solidFill>
                <a:sysClr val="windowText" lastClr="000000"/>
              </a:solidFill>
            </a:rPr>
            <a:t>灰色セルが要望調査様式から自動転記されます。</a:t>
          </a:r>
          <a:endParaRPr kumimoji="1" lang="en-US" altLang="ja-JP" sz="1600">
            <a:solidFill>
              <a:sysClr val="windowText" lastClr="000000"/>
            </a:solidFill>
          </a:endParaRPr>
        </a:p>
        <a:p>
          <a:pPr algn="l"/>
          <a:r>
            <a:rPr kumimoji="1" lang="ja-JP" altLang="en-US" sz="1600">
              <a:solidFill>
                <a:sysClr val="windowText" lastClr="000000"/>
              </a:solidFill>
            </a:rPr>
            <a:t>交付申請時には、黄色セル部分等を追記して使用してください。</a:t>
          </a:r>
          <a:endParaRPr kumimoji="1" lang="en-US" altLang="ja-JP" sz="1600">
            <a:solidFill>
              <a:sysClr val="windowText" lastClr="000000"/>
            </a:solidFill>
          </a:endParaRPr>
        </a:p>
        <a:p>
          <a:pPr algn="l"/>
          <a:r>
            <a:rPr kumimoji="1" lang="ja-JP" altLang="en-US" sz="1600">
              <a:solidFill>
                <a:sysClr val="windowText" lastClr="000000"/>
              </a:solidFill>
            </a:rPr>
            <a:t>要望調査時から変更があった場合は、直接入力で修正してください。</a:t>
          </a:r>
        </a:p>
      </xdr:txBody>
    </xdr:sp>
    <xdr:clientData/>
  </xdr:twoCellAnchor>
  <xdr:twoCellAnchor>
    <xdr:from>
      <xdr:col>5</xdr:col>
      <xdr:colOff>369794</xdr:colOff>
      <xdr:row>4</xdr:row>
      <xdr:rowOff>112061</xdr:rowOff>
    </xdr:from>
    <xdr:to>
      <xdr:col>19</xdr:col>
      <xdr:colOff>331304</xdr:colOff>
      <xdr:row>15</xdr:row>
      <xdr:rowOff>112058</xdr:rowOff>
    </xdr:to>
    <xdr:sp macro="" textlink="">
      <xdr:nvSpPr>
        <xdr:cNvPr id="3" name="正方形/長方形 2">
          <a:extLst>
            <a:ext uri="{FF2B5EF4-FFF2-40B4-BE49-F238E27FC236}">
              <a16:creationId xmlns:a16="http://schemas.microsoft.com/office/drawing/2014/main" id="{E8F220FF-389F-4E94-9DAA-E8B786437CD9}"/>
            </a:ext>
          </a:extLst>
        </xdr:cNvPr>
        <xdr:cNvSpPr/>
      </xdr:nvSpPr>
      <xdr:spPr>
        <a:xfrm>
          <a:off x="3525468" y="807800"/>
          <a:ext cx="6463358" cy="191328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本様式は事業完了後の実績報告の際に用いる様式です。</a:t>
          </a:r>
          <a:endParaRPr kumimoji="1" lang="en-US" altLang="ja-JP" sz="1600">
            <a:solidFill>
              <a:sysClr val="windowText" lastClr="000000"/>
            </a:solidFill>
          </a:endParaRPr>
        </a:p>
        <a:p>
          <a:pPr algn="l"/>
          <a:r>
            <a:rPr kumimoji="1" lang="ja-JP" altLang="en-US" sz="1600">
              <a:solidFill>
                <a:sysClr val="windowText" lastClr="000000"/>
              </a:solidFill>
            </a:rPr>
            <a:t>一部、交付申請の別紙から自動転記されます。</a:t>
          </a:r>
          <a:endParaRPr kumimoji="1" lang="en-US" altLang="ja-JP" sz="1600">
            <a:solidFill>
              <a:sysClr val="windowText" lastClr="000000"/>
            </a:solidFill>
          </a:endParaRPr>
        </a:p>
        <a:p>
          <a:pPr algn="l"/>
          <a:r>
            <a:rPr kumimoji="1" lang="ja-JP" altLang="en-US" sz="1600">
              <a:solidFill>
                <a:sysClr val="windowText" lastClr="000000"/>
              </a:solidFill>
            </a:rPr>
            <a:t>実績報告時には、交付申請時から変更があった箇所について、直接入力で修正してください。</a:t>
          </a:r>
          <a:endParaRPr kumimoji="1" lang="en-US" altLang="ja-JP" sz="1600">
            <a:solidFill>
              <a:sysClr val="windowText" lastClr="000000"/>
            </a:solidFill>
          </a:endParaRPr>
        </a:p>
        <a:p>
          <a:pPr algn="l"/>
          <a:r>
            <a:rPr kumimoji="1" lang="ja-JP" altLang="en-US" sz="1600">
              <a:solidFill>
                <a:sysClr val="windowText" lastClr="000000"/>
              </a:solidFill>
            </a:rPr>
            <a:t>変更があった場合は、変更前を</a:t>
          </a:r>
          <a:r>
            <a:rPr kumimoji="1" lang="ja-JP" altLang="en-US" sz="1600" b="1">
              <a:solidFill>
                <a:sysClr val="windowText" lastClr="000000"/>
              </a:solidFill>
            </a:rPr>
            <a:t>括弧書きで上段に</a:t>
          </a:r>
          <a:r>
            <a:rPr kumimoji="1" lang="ja-JP" altLang="en-US" sz="1600">
              <a:solidFill>
                <a:sysClr val="windowText" lastClr="000000"/>
              </a:solidFill>
            </a:rPr>
            <a:t>、直接入力してください。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ISK\nousan\H30\1%20%20NOEN&#20849;&#36890;\43%20H31&#24180;&#24230;&#20107;&#26989;&#35201;&#26395;\&#12304;&#29987;&#12497;&#12527;&#12305;&#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ﾘｽﾄ(編集無用）"/>
    </sheetNames>
    <sheetDataSet>
      <sheetData sheetId="0"/>
      <sheetData sheetId="1">
        <row r="3">
          <cell r="F3" t="str">
            <v>育苗施設</v>
          </cell>
          <cell r="H3" t="str">
            <v>既存施設への設備導入</v>
          </cell>
        </row>
        <row r="4">
          <cell r="F4" t="str">
            <v>乾燥調製施設</v>
          </cell>
          <cell r="H4" t="str">
            <v>再編合理化</v>
          </cell>
        </row>
        <row r="5">
          <cell r="F5" t="str">
            <v>穀類乾燥調製貯蔵施設</v>
          </cell>
        </row>
        <row r="6">
          <cell r="F6" t="str">
            <v>農産物処理加工施設</v>
          </cell>
        </row>
        <row r="7">
          <cell r="F7" t="str">
            <v>集出荷貯蔵施設</v>
          </cell>
        </row>
        <row r="8">
          <cell r="F8" t="str">
            <v>産地管理施設</v>
          </cell>
        </row>
        <row r="9">
          <cell r="F9" t="str">
            <v>用土等供給施設</v>
          </cell>
        </row>
        <row r="10">
          <cell r="F10" t="str">
            <v>農作物被害防止施設</v>
          </cell>
        </row>
        <row r="11">
          <cell r="F11" t="str">
            <v>農業廃棄物処理施設</v>
          </cell>
        </row>
        <row r="12">
          <cell r="F12" t="str">
            <v>生産技術高度化施設</v>
          </cell>
        </row>
        <row r="13">
          <cell r="F13" t="str">
            <v>種子種苗生産関連施設</v>
          </cell>
        </row>
        <row r="14">
          <cell r="F14" t="str">
            <v>有機物・処理利用施設</v>
          </cell>
        </row>
        <row r="17">
          <cell r="F1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21119-431A-4980-8F60-A541F7713D26}">
  <sheetPr codeName="Sheet2">
    <pageSetUpPr fitToPage="1"/>
  </sheetPr>
  <dimension ref="B1:S110"/>
  <sheetViews>
    <sheetView view="pageBreakPreview" zoomScale="55" zoomScaleNormal="100" zoomScaleSheetLayoutView="55" workbookViewId="0">
      <selection activeCell="N6" sqref="N6"/>
    </sheetView>
  </sheetViews>
  <sheetFormatPr defaultRowHeight="13.5" x14ac:dyDescent="0.15"/>
  <cols>
    <col min="1" max="1" width="3" style="1" customWidth="1"/>
    <col min="2" max="2" width="15.875" style="1" customWidth="1"/>
    <col min="3" max="3" width="30.75" style="1" customWidth="1"/>
    <col min="4" max="4" width="13.5" style="1" customWidth="1"/>
    <col min="5" max="5" width="12.75" style="1" customWidth="1"/>
    <col min="6" max="8" width="18.625" style="1" customWidth="1"/>
    <col min="9" max="11" width="17.625" style="1" customWidth="1"/>
    <col min="12" max="12" width="2.875" style="1" customWidth="1"/>
    <col min="13" max="13" width="51.875" style="1" customWidth="1"/>
    <col min="14" max="14" width="21.625" style="1" customWidth="1"/>
    <col min="15" max="15" width="15.375" style="1" customWidth="1"/>
    <col min="16" max="16384" width="9" style="1"/>
  </cols>
  <sheetData>
    <row r="1" spans="2:15" ht="25.5" x14ac:dyDescent="0.15">
      <c r="K1" s="10" t="s">
        <v>640</v>
      </c>
    </row>
    <row r="2" spans="2:15" ht="42" x14ac:dyDescent="0.15">
      <c r="B2" s="441" t="s">
        <v>123</v>
      </c>
      <c r="C2" s="441"/>
      <c r="D2" s="441"/>
      <c r="E2" s="441"/>
      <c r="F2" s="441"/>
      <c r="G2" s="441"/>
      <c r="H2" s="441"/>
      <c r="I2" s="441"/>
      <c r="J2" s="441"/>
      <c r="K2" s="441"/>
      <c r="L2" s="6"/>
      <c r="M2" s="6"/>
      <c r="N2" s="6"/>
      <c r="O2" s="6"/>
    </row>
    <row r="3" spans="2:15" s="2" customFormat="1" ht="12" customHeight="1" thickBot="1" x14ac:dyDescent="0.2"/>
    <row r="4" spans="2:15" s="2" customFormat="1" ht="45" customHeight="1" x14ac:dyDescent="0.15">
      <c r="B4" s="465" t="s">
        <v>35</v>
      </c>
      <c r="C4" s="466"/>
      <c r="D4" s="466"/>
      <c r="E4" s="463"/>
      <c r="F4" s="463"/>
      <c r="G4" s="463"/>
      <c r="H4" s="463"/>
      <c r="I4" s="463"/>
      <c r="J4" s="463"/>
      <c r="K4" s="464"/>
    </row>
    <row r="5" spans="2:15" s="2" customFormat="1" ht="74.25" customHeight="1" x14ac:dyDescent="0.15">
      <c r="B5" s="454" t="s">
        <v>129</v>
      </c>
      <c r="C5" s="411"/>
      <c r="D5" s="411"/>
      <c r="E5" s="455"/>
      <c r="F5" s="455"/>
      <c r="G5" s="455"/>
      <c r="H5" s="455"/>
      <c r="I5" s="455"/>
      <c r="J5" s="455"/>
      <c r="K5" s="456"/>
    </row>
    <row r="6" spans="2:15" s="2" customFormat="1" ht="62.1" customHeight="1" x14ac:dyDescent="0.15">
      <c r="B6" s="457" t="s">
        <v>17</v>
      </c>
      <c r="C6" s="408" t="s">
        <v>74</v>
      </c>
      <c r="D6" s="459"/>
      <c r="E6" s="460"/>
      <c r="F6" s="461"/>
      <c r="G6" s="461"/>
      <c r="H6" s="461"/>
      <c r="I6" s="461"/>
      <c r="J6" s="461"/>
      <c r="K6" s="462"/>
    </row>
    <row r="7" spans="2:15" s="2" customFormat="1" ht="62.1" customHeight="1" x14ac:dyDescent="0.15">
      <c r="B7" s="458"/>
      <c r="C7" s="408" t="s">
        <v>20</v>
      </c>
      <c r="D7" s="410"/>
      <c r="E7" s="460"/>
      <c r="F7" s="461"/>
      <c r="G7" s="461"/>
      <c r="H7" s="461"/>
      <c r="I7" s="461"/>
      <c r="J7" s="461"/>
      <c r="K7" s="462"/>
    </row>
    <row r="8" spans="2:15" s="2" customFormat="1" ht="37.5" customHeight="1" x14ac:dyDescent="0.15">
      <c r="B8" s="470" t="s">
        <v>235</v>
      </c>
      <c r="C8" s="471"/>
      <c r="D8" s="472"/>
      <c r="E8" s="467"/>
      <c r="F8" s="468"/>
      <c r="G8" s="468"/>
      <c r="H8" s="468"/>
      <c r="I8" s="468"/>
      <c r="J8" s="468"/>
      <c r="K8" s="469"/>
    </row>
    <row r="9" spans="2:15" s="2" customFormat="1" ht="54" customHeight="1" x14ac:dyDescent="0.15">
      <c r="B9" s="473" t="s">
        <v>699</v>
      </c>
      <c r="C9" s="474"/>
      <c r="D9" s="475"/>
      <c r="E9" s="524"/>
      <c r="F9" s="525"/>
      <c r="G9" s="525"/>
      <c r="H9" s="525"/>
      <c r="I9" s="525"/>
      <c r="J9" s="525"/>
      <c r="K9" s="526"/>
    </row>
    <row r="10" spans="2:15" s="2" customFormat="1" ht="54" customHeight="1" x14ac:dyDescent="0.15">
      <c r="B10" s="476"/>
      <c r="C10" s="477"/>
      <c r="D10" s="478"/>
      <c r="E10" s="527"/>
      <c r="F10" s="528"/>
      <c r="G10" s="528"/>
      <c r="H10" s="528"/>
      <c r="I10" s="528"/>
      <c r="J10" s="528"/>
      <c r="K10" s="529"/>
    </row>
    <row r="11" spans="2:15" s="2" customFormat="1" ht="37.5" customHeight="1" x14ac:dyDescent="0.15">
      <c r="B11" s="530" t="s">
        <v>234</v>
      </c>
      <c r="C11" s="531"/>
      <c r="D11" s="532"/>
      <c r="E11" s="521"/>
      <c r="F11" s="522"/>
      <c r="G11" s="522"/>
      <c r="H11" s="522"/>
      <c r="I11" s="522"/>
      <c r="J11" s="522"/>
      <c r="K11" s="523"/>
    </row>
    <row r="12" spans="2:15" s="2" customFormat="1" ht="30.75" x14ac:dyDescent="0.15">
      <c r="B12" s="442" t="s">
        <v>2</v>
      </c>
      <c r="C12" s="443"/>
      <c r="D12" s="444"/>
      <c r="E12" s="479" t="s">
        <v>119</v>
      </c>
      <c r="F12" s="480"/>
      <c r="G12" s="480"/>
      <c r="H12" s="480"/>
      <c r="I12" s="480"/>
      <c r="J12" s="480"/>
      <c r="K12" s="481"/>
    </row>
    <row r="13" spans="2:15" s="2" customFormat="1" ht="57.75" customHeight="1" x14ac:dyDescent="0.15">
      <c r="B13" s="445"/>
      <c r="C13" s="446"/>
      <c r="D13" s="447"/>
      <c r="E13" s="426"/>
      <c r="F13" s="427"/>
      <c r="G13" s="427"/>
      <c r="H13" s="427"/>
      <c r="I13" s="427"/>
      <c r="J13" s="427"/>
      <c r="K13" s="428"/>
    </row>
    <row r="14" spans="2:15" s="2" customFormat="1" ht="63" customHeight="1" x14ac:dyDescent="0.15">
      <c r="B14" s="442" t="s">
        <v>3</v>
      </c>
      <c r="C14" s="443"/>
      <c r="D14" s="444"/>
      <c r="E14" s="429"/>
      <c r="F14" s="430"/>
      <c r="G14" s="430"/>
      <c r="H14" s="430"/>
      <c r="I14" s="430"/>
      <c r="J14" s="430"/>
      <c r="K14" s="431"/>
    </row>
    <row r="15" spans="2:15" s="2" customFormat="1" ht="21" x14ac:dyDescent="0.2">
      <c r="B15" s="445"/>
      <c r="C15" s="446"/>
      <c r="D15" s="447"/>
      <c r="E15" s="448" t="s">
        <v>5</v>
      </c>
      <c r="F15" s="449"/>
      <c r="G15" s="449"/>
      <c r="H15" s="449"/>
      <c r="I15" s="449"/>
      <c r="J15" s="449"/>
      <c r="K15" s="450"/>
    </row>
    <row r="16" spans="2:15" s="2" customFormat="1" ht="80.25" customHeight="1" x14ac:dyDescent="0.15">
      <c r="B16" s="442" t="s">
        <v>4</v>
      </c>
      <c r="C16" s="443"/>
      <c r="D16" s="444"/>
      <c r="E16" s="429"/>
      <c r="F16" s="430"/>
      <c r="G16" s="430"/>
      <c r="H16" s="430"/>
      <c r="I16" s="430"/>
      <c r="J16" s="430"/>
      <c r="K16" s="431"/>
    </row>
    <row r="17" spans="2:16" s="2" customFormat="1" ht="21.75" thickBot="1" x14ac:dyDescent="0.25">
      <c r="B17" s="451"/>
      <c r="C17" s="452"/>
      <c r="D17" s="453"/>
      <c r="E17" s="433" t="s">
        <v>7</v>
      </c>
      <c r="F17" s="434"/>
      <c r="G17" s="434"/>
      <c r="H17" s="434"/>
      <c r="I17" s="434"/>
      <c r="J17" s="434"/>
      <c r="K17" s="435"/>
    </row>
    <row r="18" spans="2:16" s="2" customFormat="1" ht="9" customHeight="1" x14ac:dyDescent="0.2">
      <c r="B18" s="25"/>
      <c r="C18" s="25"/>
      <c r="D18" s="25"/>
      <c r="E18" s="4"/>
      <c r="F18" s="4"/>
      <c r="G18" s="4"/>
      <c r="H18" s="4"/>
      <c r="I18" s="4"/>
      <c r="J18" s="4"/>
      <c r="K18" s="4"/>
    </row>
    <row r="19" spans="2:16" s="2" customFormat="1" ht="39.950000000000003" customHeight="1" x14ac:dyDescent="0.2">
      <c r="B19" s="28" t="s">
        <v>58</v>
      </c>
      <c r="C19" s="25"/>
      <c r="D19" s="25"/>
      <c r="E19" s="4"/>
      <c r="F19" s="4"/>
      <c r="G19" s="4"/>
      <c r="H19" s="4"/>
      <c r="I19" s="4"/>
      <c r="J19" s="4"/>
      <c r="K19" s="4"/>
    </row>
    <row r="20" spans="2:16" s="2" customFormat="1" ht="51" customHeight="1" x14ac:dyDescent="0.15">
      <c r="B20" s="436" t="s">
        <v>84</v>
      </c>
      <c r="C20" s="436"/>
      <c r="D20" s="436"/>
      <c r="E20" s="436"/>
      <c r="F20" s="436"/>
      <c r="G20" s="436"/>
      <c r="H20" s="436"/>
      <c r="I20" s="436"/>
      <c r="J20" s="436"/>
      <c r="K20" s="436"/>
    </row>
    <row r="21" spans="2:16" s="35" customFormat="1" ht="39.950000000000003" customHeight="1" x14ac:dyDescent="0.15">
      <c r="B21" s="432" t="s">
        <v>59</v>
      </c>
      <c r="C21" s="432"/>
      <c r="D21" s="432"/>
      <c r="E21" s="437" t="s">
        <v>57</v>
      </c>
      <c r="F21" s="437"/>
      <c r="G21" s="437"/>
      <c r="H21" s="437"/>
      <c r="I21" s="437"/>
      <c r="J21" s="437"/>
      <c r="K21" s="27" t="s">
        <v>56</v>
      </c>
      <c r="N21" s="34"/>
      <c r="O21" s="34"/>
      <c r="P21" s="34"/>
    </row>
    <row r="22" spans="2:16" s="36" customFormat="1" ht="111" customHeight="1" x14ac:dyDescent="0.15">
      <c r="B22" s="408" t="s">
        <v>60</v>
      </c>
      <c r="C22" s="409"/>
      <c r="D22" s="410"/>
      <c r="E22" s="418" t="s">
        <v>683</v>
      </c>
      <c r="F22" s="418"/>
      <c r="G22" s="418"/>
      <c r="H22" s="418"/>
      <c r="I22" s="418"/>
      <c r="J22" s="418"/>
      <c r="K22" s="37"/>
      <c r="N22" s="515"/>
      <c r="O22" s="515"/>
      <c r="P22" s="515"/>
    </row>
    <row r="23" spans="2:16" s="45" customFormat="1" ht="80.25" customHeight="1" x14ac:dyDescent="0.15">
      <c r="B23" s="438" t="s">
        <v>684</v>
      </c>
      <c r="C23" s="439"/>
      <c r="D23" s="440"/>
      <c r="E23" s="425" t="s">
        <v>685</v>
      </c>
      <c r="F23" s="425"/>
      <c r="G23" s="425"/>
      <c r="H23" s="425"/>
      <c r="I23" s="425"/>
      <c r="J23" s="425"/>
      <c r="K23" s="46"/>
      <c r="N23" s="516"/>
      <c r="O23" s="516"/>
      <c r="P23" s="516"/>
    </row>
    <row r="24" spans="2:16" s="36" customFormat="1" ht="80.25" customHeight="1" x14ac:dyDescent="0.15">
      <c r="B24" s="408" t="s">
        <v>63</v>
      </c>
      <c r="C24" s="409"/>
      <c r="D24" s="410"/>
      <c r="E24" s="418" t="s">
        <v>686</v>
      </c>
      <c r="F24" s="418"/>
      <c r="G24" s="418"/>
      <c r="H24" s="418"/>
      <c r="I24" s="418"/>
      <c r="J24" s="418"/>
      <c r="K24" s="37"/>
      <c r="N24" s="515"/>
      <c r="O24" s="515"/>
      <c r="P24" s="515"/>
    </row>
    <row r="25" spans="2:16" s="36" customFormat="1" ht="63" customHeight="1" x14ac:dyDescent="0.15">
      <c r="B25" s="408" t="s">
        <v>687</v>
      </c>
      <c r="C25" s="409"/>
      <c r="D25" s="410"/>
      <c r="E25" s="418" t="s">
        <v>688</v>
      </c>
      <c r="F25" s="418"/>
      <c r="G25" s="418"/>
      <c r="H25" s="418"/>
      <c r="I25" s="418"/>
      <c r="J25" s="418"/>
      <c r="K25" s="37"/>
      <c r="N25" s="515"/>
      <c r="O25" s="515"/>
      <c r="P25" s="515"/>
    </row>
    <row r="26" spans="2:16" s="36" customFormat="1" ht="80.25" customHeight="1" x14ac:dyDescent="0.15">
      <c r="B26" s="408" t="s">
        <v>587</v>
      </c>
      <c r="C26" s="409"/>
      <c r="D26" s="410"/>
      <c r="E26" s="418" t="s">
        <v>589</v>
      </c>
      <c r="F26" s="418"/>
      <c r="G26" s="418"/>
      <c r="H26" s="418"/>
      <c r="I26" s="418"/>
      <c r="J26" s="418"/>
      <c r="K26" s="37"/>
      <c r="N26" s="337"/>
      <c r="O26" s="337"/>
      <c r="P26" s="337"/>
    </row>
    <row r="27" spans="2:16" s="36" customFormat="1" ht="68.25" customHeight="1" x14ac:dyDescent="0.15">
      <c r="B27" s="408" t="s">
        <v>586</v>
      </c>
      <c r="C27" s="409"/>
      <c r="D27" s="410"/>
      <c r="E27" s="418" t="s">
        <v>588</v>
      </c>
      <c r="F27" s="418"/>
      <c r="G27" s="418"/>
      <c r="H27" s="418"/>
      <c r="I27" s="418"/>
      <c r="J27" s="418"/>
      <c r="K27" s="37"/>
      <c r="N27" s="337"/>
      <c r="O27" s="337"/>
      <c r="P27" s="337"/>
    </row>
    <row r="28" spans="2:16" s="36" customFormat="1" ht="80.25" customHeight="1" x14ac:dyDescent="0.15">
      <c r="B28" s="408" t="s">
        <v>590</v>
      </c>
      <c r="C28" s="409"/>
      <c r="D28" s="410"/>
      <c r="E28" s="507" t="s">
        <v>594</v>
      </c>
      <c r="F28" s="508"/>
      <c r="G28" s="508"/>
      <c r="H28" s="508"/>
      <c r="I28" s="508"/>
      <c r="J28" s="509"/>
      <c r="K28" s="37"/>
      <c r="N28" s="337"/>
      <c r="O28" s="337"/>
      <c r="P28" s="337"/>
    </row>
    <row r="29" spans="2:16" s="36" customFormat="1" ht="68.25" customHeight="1" x14ac:dyDescent="0.15">
      <c r="B29" s="408" t="s">
        <v>592</v>
      </c>
      <c r="C29" s="409"/>
      <c r="D29" s="410"/>
      <c r="E29" s="507" t="s">
        <v>591</v>
      </c>
      <c r="F29" s="508"/>
      <c r="G29" s="508"/>
      <c r="H29" s="508"/>
      <c r="I29" s="508"/>
      <c r="J29" s="509"/>
      <c r="K29" s="37"/>
      <c r="N29" s="337"/>
      <c r="O29" s="337"/>
      <c r="P29" s="337"/>
    </row>
    <row r="30" spans="2:16" s="36" customFormat="1" ht="68.25" customHeight="1" x14ac:dyDescent="0.15">
      <c r="B30" s="408" t="s">
        <v>593</v>
      </c>
      <c r="C30" s="409"/>
      <c r="D30" s="410"/>
      <c r="E30" s="507" t="s">
        <v>595</v>
      </c>
      <c r="F30" s="508"/>
      <c r="G30" s="508"/>
      <c r="H30" s="508"/>
      <c r="I30" s="508"/>
      <c r="J30" s="509"/>
      <c r="K30" s="37"/>
      <c r="N30" s="337"/>
      <c r="O30" s="337"/>
      <c r="P30" s="337"/>
    </row>
    <row r="31" spans="2:16" s="36" customFormat="1" ht="48.75" customHeight="1" x14ac:dyDescent="0.15">
      <c r="B31" s="411" t="s">
        <v>73</v>
      </c>
      <c r="C31" s="411"/>
      <c r="D31" s="411"/>
      <c r="E31" s="418" t="s">
        <v>77</v>
      </c>
      <c r="F31" s="418"/>
      <c r="G31" s="418"/>
      <c r="H31" s="418"/>
      <c r="I31" s="418"/>
      <c r="J31" s="418"/>
      <c r="K31" s="37"/>
    </row>
    <row r="32" spans="2:16" s="32" customFormat="1" ht="25.5" customHeight="1" x14ac:dyDescent="0.15">
      <c r="B32" s="419" t="s">
        <v>81</v>
      </c>
      <c r="C32" s="419"/>
      <c r="D32" s="419"/>
      <c r="E32" s="419"/>
      <c r="F32" s="419"/>
      <c r="G32" s="419"/>
      <c r="H32" s="419"/>
      <c r="I32" s="419"/>
      <c r="J32" s="419"/>
      <c r="K32" s="419"/>
    </row>
    <row r="33" spans="2:19" s="32" customFormat="1" ht="47.25" customHeight="1" x14ac:dyDescent="0.15">
      <c r="B33" s="510" t="s">
        <v>585</v>
      </c>
      <c r="C33" s="510"/>
      <c r="D33" s="510"/>
      <c r="E33" s="510"/>
      <c r="F33" s="510"/>
      <c r="G33" s="510"/>
      <c r="H33" s="510"/>
      <c r="I33" s="510"/>
      <c r="J33" s="510"/>
      <c r="K33" s="510"/>
    </row>
    <row r="34" spans="2:19" s="32" customFormat="1" ht="7.5" customHeight="1" x14ac:dyDescent="0.25">
      <c r="B34" s="34"/>
      <c r="C34" s="34"/>
      <c r="D34" s="34"/>
      <c r="E34" s="33"/>
      <c r="F34" s="33"/>
      <c r="G34" s="33"/>
      <c r="H34" s="33"/>
      <c r="I34" s="33"/>
      <c r="J34" s="33"/>
      <c r="K34" s="33"/>
      <c r="S34" s="32" t="s">
        <v>223</v>
      </c>
    </row>
    <row r="35" spans="2:19" s="2" customFormat="1" ht="25.5" x14ac:dyDescent="0.2">
      <c r="B35" s="25"/>
      <c r="C35" s="25"/>
      <c r="D35" s="25"/>
      <c r="E35" s="4"/>
      <c r="F35" s="4"/>
      <c r="G35" s="4"/>
      <c r="H35" s="4"/>
      <c r="I35" s="4"/>
      <c r="J35" s="4"/>
      <c r="K35" s="10" t="s">
        <v>641</v>
      </c>
    </row>
    <row r="36" spans="2:19" s="2" customFormat="1" ht="10.5" customHeight="1" x14ac:dyDescent="0.2">
      <c r="B36" s="3"/>
      <c r="C36" s="3"/>
      <c r="D36" s="3"/>
      <c r="E36" s="4"/>
      <c r="F36" s="4"/>
      <c r="G36" s="4"/>
      <c r="H36" s="4"/>
      <c r="I36" s="4"/>
      <c r="J36" s="4"/>
      <c r="K36" s="4"/>
    </row>
    <row r="37" spans="2:19" s="2" customFormat="1" ht="28.5" customHeight="1" x14ac:dyDescent="0.2">
      <c r="B37" s="8" t="s">
        <v>86</v>
      </c>
      <c r="C37" s="3"/>
      <c r="D37" s="3"/>
      <c r="E37" s="4"/>
      <c r="F37" s="4"/>
      <c r="G37" s="4"/>
      <c r="H37" s="4"/>
      <c r="I37" s="4"/>
      <c r="J37" s="4"/>
      <c r="K37" s="4"/>
    </row>
    <row r="38" spans="2:19" s="2" customFormat="1" ht="57.75" customHeight="1" x14ac:dyDescent="0.15">
      <c r="B38" s="422" t="s">
        <v>269</v>
      </c>
      <c r="C38" s="422"/>
      <c r="D38" s="422"/>
      <c r="E38" s="423"/>
      <c r="F38" s="418" t="s">
        <v>181</v>
      </c>
      <c r="G38" s="418"/>
      <c r="H38" s="418"/>
      <c r="I38" s="418" t="s">
        <v>270</v>
      </c>
      <c r="J38" s="418"/>
      <c r="K38" s="418"/>
      <c r="M38" s="177"/>
    </row>
    <row r="39" spans="2:19" s="2" customFormat="1" ht="57.75" customHeight="1" x14ac:dyDescent="0.15">
      <c r="B39" s="422"/>
      <c r="C39" s="422"/>
      <c r="D39" s="422"/>
      <c r="E39" s="423"/>
      <c r="F39" s="418" t="s">
        <v>271</v>
      </c>
      <c r="G39" s="418"/>
      <c r="H39" s="418"/>
      <c r="I39" s="418" t="s">
        <v>279</v>
      </c>
      <c r="J39" s="418"/>
      <c r="K39" s="418"/>
      <c r="M39" s="177"/>
    </row>
    <row r="40" spans="2:19" s="2" customFormat="1" ht="57.75" customHeight="1" x14ac:dyDescent="0.15">
      <c r="B40" s="422"/>
      <c r="C40" s="422"/>
      <c r="D40" s="422"/>
      <c r="E40" s="423"/>
      <c r="F40" s="418" t="s">
        <v>658</v>
      </c>
      <c r="G40" s="418"/>
      <c r="H40" s="418"/>
      <c r="I40" s="418" t="s">
        <v>182</v>
      </c>
      <c r="J40" s="418"/>
      <c r="K40" s="418"/>
      <c r="M40" s="177"/>
    </row>
    <row r="41" spans="2:19" s="2" customFormat="1" ht="57.75" customHeight="1" x14ac:dyDescent="0.15">
      <c r="B41" s="422"/>
      <c r="C41" s="422"/>
      <c r="D41" s="422"/>
      <c r="E41" s="423"/>
      <c r="F41" s="424" t="s">
        <v>272</v>
      </c>
      <c r="G41" s="424"/>
      <c r="H41" s="424"/>
      <c r="I41" s="424" t="s">
        <v>273</v>
      </c>
      <c r="J41" s="424"/>
      <c r="K41" s="424"/>
      <c r="M41" s="177"/>
    </row>
    <row r="42" spans="2:19" s="2" customFormat="1" ht="57.75" customHeight="1" x14ac:dyDescent="0.15">
      <c r="B42" s="422"/>
      <c r="C42" s="422"/>
      <c r="D42" s="422"/>
      <c r="E42" s="423"/>
      <c r="F42" s="424" t="s">
        <v>635</v>
      </c>
      <c r="G42" s="424"/>
      <c r="H42" s="424"/>
      <c r="I42" s="424" t="s">
        <v>636</v>
      </c>
      <c r="J42" s="424"/>
      <c r="K42" s="424"/>
    </row>
    <row r="43" spans="2:19" s="2" customFormat="1" ht="57.75" customHeight="1" x14ac:dyDescent="0.15">
      <c r="B43" s="422"/>
      <c r="C43" s="422"/>
      <c r="D43" s="422"/>
      <c r="E43" s="423"/>
      <c r="F43" s="424" t="s">
        <v>637</v>
      </c>
      <c r="G43" s="424"/>
      <c r="H43" s="424"/>
      <c r="I43" s="424" t="s">
        <v>638</v>
      </c>
      <c r="J43" s="424"/>
      <c r="K43" s="424"/>
    </row>
    <row r="44" spans="2:19" s="2" customFormat="1" ht="16.5" customHeight="1" x14ac:dyDescent="0.15">
      <c r="B44" s="205"/>
      <c r="C44" s="205"/>
      <c r="D44" s="205"/>
      <c r="E44" s="206"/>
      <c r="F44" s="207"/>
      <c r="G44" s="207"/>
      <c r="H44" s="207"/>
      <c r="I44" s="207"/>
      <c r="J44" s="207"/>
      <c r="K44" s="207"/>
    </row>
    <row r="45" spans="2:19" s="86" customFormat="1" ht="133.5" customHeight="1" x14ac:dyDescent="0.15">
      <c r="B45" s="88" t="s">
        <v>130</v>
      </c>
      <c r="C45" s="420" t="s">
        <v>657</v>
      </c>
      <c r="D45" s="421"/>
      <c r="E45" s="421"/>
      <c r="F45" s="421"/>
      <c r="G45" s="421"/>
      <c r="H45" s="421"/>
      <c r="I45" s="421"/>
      <c r="J45" s="421"/>
      <c r="K45" s="421"/>
    </row>
    <row r="46" spans="2:19" s="2" customFormat="1" ht="78" customHeight="1" x14ac:dyDescent="0.15">
      <c r="B46" s="501" t="s">
        <v>689</v>
      </c>
      <c r="C46" s="502"/>
      <c r="D46" s="503"/>
      <c r="E46" s="415"/>
      <c r="F46" s="416"/>
      <c r="G46" s="416"/>
      <c r="H46" s="416"/>
      <c r="I46" s="416"/>
      <c r="J46" s="416"/>
      <c r="K46" s="417"/>
    </row>
    <row r="47" spans="2:19" s="2" customFormat="1" ht="33" customHeight="1" x14ac:dyDescent="0.2">
      <c r="B47" s="504"/>
      <c r="C47" s="505"/>
      <c r="D47" s="506"/>
      <c r="E47" s="535" t="s">
        <v>690</v>
      </c>
      <c r="F47" s="536"/>
      <c r="G47" s="536"/>
      <c r="H47" s="536"/>
      <c r="I47" s="536"/>
      <c r="J47" s="536"/>
      <c r="K47" s="537"/>
    </row>
    <row r="48" spans="2:19" s="2" customFormat="1" ht="93.75" customHeight="1" x14ac:dyDescent="0.15">
      <c r="B48" s="501" t="s">
        <v>691</v>
      </c>
      <c r="C48" s="502"/>
      <c r="D48" s="503"/>
      <c r="E48" s="412"/>
      <c r="F48" s="413"/>
      <c r="G48" s="413"/>
      <c r="H48" s="413"/>
      <c r="I48" s="413"/>
      <c r="J48" s="413"/>
      <c r="K48" s="414"/>
    </row>
    <row r="49" spans="2:11" s="2" customFormat="1" ht="21" x14ac:dyDescent="0.2">
      <c r="B49" s="504"/>
      <c r="C49" s="505"/>
      <c r="D49" s="506"/>
      <c r="E49" s="533" t="s">
        <v>692</v>
      </c>
      <c r="F49" s="533"/>
      <c r="G49" s="533"/>
      <c r="H49" s="533"/>
      <c r="I49" s="533"/>
      <c r="J49" s="533"/>
      <c r="K49" s="534"/>
    </row>
    <row r="50" spans="2:11" s="2" customFormat="1" ht="66" customHeight="1" x14ac:dyDescent="0.15">
      <c r="B50" s="497" t="s">
        <v>61</v>
      </c>
      <c r="C50" s="511"/>
      <c r="D50" s="512"/>
      <c r="E50" s="513"/>
      <c r="F50" s="514"/>
      <c r="G50" s="514"/>
      <c r="H50" s="514"/>
      <c r="I50" s="514"/>
      <c r="J50" s="514"/>
      <c r="K50" s="26" t="s">
        <v>6</v>
      </c>
    </row>
    <row r="51" spans="2:11" s="2" customFormat="1" ht="79.5" customHeight="1" x14ac:dyDescent="0.15">
      <c r="B51" s="504" t="s">
        <v>62</v>
      </c>
      <c r="C51" s="505"/>
      <c r="D51" s="506"/>
      <c r="E51" s="496"/>
      <c r="F51" s="496"/>
      <c r="G51" s="496"/>
      <c r="H51" s="496"/>
      <c r="I51" s="496"/>
      <c r="J51" s="496"/>
      <c r="K51" s="5" t="s">
        <v>6</v>
      </c>
    </row>
    <row r="52" spans="2:11" s="2" customFormat="1" ht="63" customHeight="1" x14ac:dyDescent="0.15">
      <c r="B52" s="501" t="s">
        <v>33</v>
      </c>
      <c r="C52" s="502"/>
      <c r="D52" s="503"/>
      <c r="E52" s="540" t="s">
        <v>596</v>
      </c>
      <c r="F52" s="540"/>
      <c r="G52" s="540"/>
      <c r="H52" s="540"/>
      <c r="I52" s="540"/>
      <c r="J52" s="540"/>
      <c r="K52" s="541"/>
    </row>
    <row r="53" spans="2:11" s="2" customFormat="1" ht="21" x14ac:dyDescent="0.2">
      <c r="B53" s="504"/>
      <c r="C53" s="505"/>
      <c r="D53" s="506"/>
      <c r="E53" s="449"/>
      <c r="F53" s="449"/>
      <c r="G53" s="449"/>
      <c r="H53" s="449"/>
      <c r="I53" s="449"/>
      <c r="J53" s="449"/>
      <c r="K53" s="538"/>
    </row>
    <row r="54" spans="2:11" s="2" customFormat="1" ht="6" customHeight="1" x14ac:dyDescent="0.2">
      <c r="B54" s="542"/>
      <c r="C54" s="542"/>
      <c r="D54" s="542"/>
      <c r="E54" s="495"/>
      <c r="F54" s="495"/>
      <c r="G54" s="495"/>
      <c r="H54" s="495"/>
      <c r="I54" s="495"/>
      <c r="J54" s="495"/>
      <c r="K54" s="495"/>
    </row>
    <row r="55" spans="2:11" s="86" customFormat="1" ht="32.25" x14ac:dyDescent="0.15">
      <c r="B55" s="88" t="s">
        <v>142</v>
      </c>
      <c r="C55" s="436" t="s">
        <v>131</v>
      </c>
      <c r="D55" s="539"/>
      <c r="E55" s="539"/>
      <c r="F55" s="539"/>
      <c r="G55" s="539"/>
      <c r="H55" s="539"/>
      <c r="I55" s="539"/>
      <c r="J55" s="539"/>
      <c r="K55" s="539"/>
    </row>
    <row r="56" spans="2:11" s="86" customFormat="1" ht="32.25" x14ac:dyDescent="0.15">
      <c r="B56" s="88"/>
      <c r="C56" s="28" t="s">
        <v>138</v>
      </c>
      <c r="D56" s="89"/>
      <c r="E56" s="89"/>
      <c r="F56" s="89"/>
      <c r="G56" s="89"/>
      <c r="H56" s="89"/>
      <c r="I56" s="89"/>
      <c r="J56" s="89"/>
      <c r="K56" s="89"/>
    </row>
    <row r="57" spans="2:11" s="86" customFormat="1" ht="32.25" x14ac:dyDescent="0.15">
      <c r="B57" s="90" t="s">
        <v>134</v>
      </c>
      <c r="C57" s="28" t="s">
        <v>136</v>
      </c>
      <c r="D57" s="89"/>
      <c r="E57" s="89"/>
      <c r="F57" s="89"/>
      <c r="G57" s="89"/>
      <c r="H57" s="89"/>
      <c r="I57" s="89"/>
      <c r="J57" s="89"/>
      <c r="K57" s="89"/>
    </row>
    <row r="58" spans="2:11" s="86" customFormat="1" ht="39.75" customHeight="1" x14ac:dyDescent="0.15">
      <c r="B58" s="497" t="s">
        <v>435</v>
      </c>
      <c r="C58" s="511"/>
      <c r="D58" s="512"/>
      <c r="E58" s="513"/>
      <c r="F58" s="514"/>
      <c r="G58" s="514"/>
      <c r="H58" s="514"/>
      <c r="I58" s="514"/>
      <c r="J58" s="514"/>
      <c r="K58" s="26" t="s">
        <v>436</v>
      </c>
    </row>
    <row r="59" spans="2:11" s="86" customFormat="1" ht="39.75" customHeight="1" x14ac:dyDescent="0.15">
      <c r="B59" s="497" t="s">
        <v>434</v>
      </c>
      <c r="C59" s="511"/>
      <c r="D59" s="512"/>
      <c r="E59" s="513"/>
      <c r="F59" s="514"/>
      <c r="G59" s="514"/>
      <c r="H59" s="514"/>
      <c r="I59" s="514"/>
      <c r="J59" s="514"/>
      <c r="K59" s="26" t="s">
        <v>437</v>
      </c>
    </row>
    <row r="60" spans="2:11" s="87" customFormat="1" ht="54.75" customHeight="1" x14ac:dyDescent="0.15">
      <c r="B60" s="497" t="s">
        <v>433</v>
      </c>
      <c r="C60" s="511"/>
      <c r="D60" s="512"/>
      <c r="E60" s="517">
        <f>E59*4000</f>
        <v>0</v>
      </c>
      <c r="F60" s="518"/>
      <c r="G60" s="518"/>
      <c r="H60" s="518"/>
      <c r="I60" s="518"/>
      <c r="J60" s="518"/>
      <c r="K60" s="26" t="s">
        <v>141</v>
      </c>
    </row>
    <row r="61" spans="2:11" s="86" customFormat="1" ht="32.25" x14ac:dyDescent="0.15">
      <c r="B61" s="90" t="s">
        <v>135</v>
      </c>
      <c r="C61" s="28" t="s">
        <v>137</v>
      </c>
      <c r="D61" s="89"/>
      <c r="E61" s="89"/>
      <c r="F61" s="89"/>
      <c r="G61" s="89"/>
      <c r="H61" s="89"/>
      <c r="I61" s="89"/>
      <c r="J61" s="89"/>
      <c r="K61" s="89"/>
    </row>
    <row r="62" spans="2:11" s="87" customFormat="1" ht="60" customHeight="1" x14ac:dyDescent="0.15">
      <c r="B62" s="497" t="s">
        <v>140</v>
      </c>
      <c r="C62" s="511"/>
      <c r="D62" s="512"/>
      <c r="E62" s="519"/>
      <c r="F62" s="520"/>
      <c r="G62" s="520"/>
      <c r="H62" s="520"/>
      <c r="I62" s="520"/>
      <c r="J62" s="520"/>
      <c r="K62" s="26" t="s">
        <v>139</v>
      </c>
    </row>
    <row r="63" spans="2:11" s="87" customFormat="1" ht="63.75" customHeight="1" x14ac:dyDescent="0.15">
      <c r="B63" s="497" t="s">
        <v>639</v>
      </c>
      <c r="C63" s="498"/>
      <c r="D63" s="499"/>
      <c r="E63" s="496"/>
      <c r="F63" s="496"/>
      <c r="G63" s="496"/>
      <c r="H63" s="496"/>
      <c r="I63" s="496"/>
      <c r="J63" s="496"/>
      <c r="K63" s="5" t="s">
        <v>6</v>
      </c>
    </row>
    <row r="64" spans="2:11" s="86" customFormat="1" ht="6.75" customHeight="1" x14ac:dyDescent="0.15">
      <c r="B64" s="88"/>
      <c r="C64" s="82"/>
      <c r="D64" s="89"/>
      <c r="E64" s="89"/>
      <c r="F64" s="89"/>
      <c r="G64" s="89"/>
      <c r="H64" s="89"/>
      <c r="I64" s="89"/>
      <c r="J64" s="89"/>
      <c r="K64" s="89"/>
    </row>
    <row r="65" spans="2:11" s="2" customFormat="1" ht="30.75" customHeight="1" x14ac:dyDescent="0.2">
      <c r="B65" s="8" t="s">
        <v>128</v>
      </c>
      <c r="C65" s="3"/>
      <c r="D65" s="3"/>
      <c r="E65" s="4"/>
      <c r="F65" s="4"/>
      <c r="G65" s="4"/>
      <c r="H65" s="4"/>
      <c r="I65" s="4"/>
      <c r="J65" s="4"/>
      <c r="K65" s="4"/>
    </row>
    <row r="66" spans="2:11" s="2" customFormat="1" ht="56.25" customHeight="1" x14ac:dyDescent="0.15">
      <c r="B66" s="500" t="s">
        <v>698</v>
      </c>
      <c r="C66" s="500"/>
      <c r="D66" s="500"/>
      <c r="E66" s="500"/>
      <c r="F66" s="500"/>
      <c r="G66" s="500"/>
      <c r="H66" s="500"/>
      <c r="I66" s="500"/>
      <c r="J66" s="500"/>
      <c r="K66" s="500"/>
    </row>
    <row r="67" spans="2:11" s="2" customFormat="1" ht="43.5" customHeight="1" x14ac:dyDescent="0.15">
      <c r="B67" s="411" t="s">
        <v>127</v>
      </c>
      <c r="C67" s="411"/>
      <c r="D67" s="411"/>
      <c r="E67" s="487"/>
      <c r="F67" s="488"/>
      <c r="G67" s="488"/>
      <c r="H67" s="488"/>
      <c r="I67" s="489"/>
      <c r="J67" s="490" t="s">
        <v>31</v>
      </c>
      <c r="K67" s="491"/>
    </row>
    <row r="68" spans="2:11" s="2" customFormat="1" ht="43.5" customHeight="1" x14ac:dyDescent="0.15">
      <c r="B68" s="411" t="s">
        <v>124</v>
      </c>
      <c r="C68" s="492"/>
      <c r="D68" s="492"/>
      <c r="E68" s="487"/>
      <c r="F68" s="488"/>
      <c r="G68" s="488"/>
      <c r="H68" s="488"/>
      <c r="I68" s="489"/>
      <c r="J68" s="490" t="s">
        <v>693</v>
      </c>
      <c r="K68" s="491"/>
    </row>
    <row r="69" spans="2:11" s="2" customFormat="1" ht="45" customHeight="1" x14ac:dyDescent="0.15">
      <c r="B69" s="486" t="s">
        <v>125</v>
      </c>
      <c r="C69" s="486"/>
      <c r="D69" s="486"/>
      <c r="E69" s="484"/>
      <c r="F69" s="485"/>
      <c r="G69" s="485"/>
      <c r="H69" s="485"/>
      <c r="I69" s="485"/>
      <c r="J69" s="493" t="s">
        <v>12</v>
      </c>
      <c r="K69" s="494"/>
    </row>
    <row r="70" spans="2:11" s="2" customFormat="1" ht="45" customHeight="1" x14ac:dyDescent="0.15">
      <c r="B70" s="486" t="s">
        <v>126</v>
      </c>
      <c r="C70" s="492"/>
      <c r="D70" s="492"/>
      <c r="E70" s="484"/>
      <c r="F70" s="485"/>
      <c r="G70" s="485"/>
      <c r="H70" s="485"/>
      <c r="I70" s="485"/>
      <c r="J70" s="493" t="s">
        <v>12</v>
      </c>
      <c r="K70" s="494"/>
    </row>
    <row r="71" spans="2:11" s="2" customFormat="1" ht="66.75" customHeight="1" x14ac:dyDescent="0.15">
      <c r="B71" s="482" t="s">
        <v>694</v>
      </c>
      <c r="C71" s="482"/>
      <c r="D71" s="482"/>
      <c r="E71" s="482"/>
      <c r="F71" s="482"/>
      <c r="G71" s="482"/>
      <c r="H71" s="482"/>
      <c r="I71" s="482"/>
      <c r="J71" s="483"/>
      <c r="K71" s="483"/>
    </row>
    <row r="72" spans="2:11" s="2" customFormat="1" ht="24" customHeight="1" x14ac:dyDescent="0.15">
      <c r="B72" s="3"/>
      <c r="C72" s="3"/>
      <c r="D72" s="3"/>
      <c r="E72" s="3"/>
      <c r="F72" s="3"/>
      <c r="G72" s="3"/>
      <c r="H72" s="3"/>
      <c r="I72" s="3"/>
    </row>
    <row r="92" spans="13:15" ht="21" x14ac:dyDescent="0.15">
      <c r="M92" s="12" t="s">
        <v>280</v>
      </c>
      <c r="N92" s="12" t="s">
        <v>82</v>
      </c>
      <c r="O92" s="166">
        <v>1</v>
      </c>
    </row>
    <row r="93" spans="13:15" ht="21" x14ac:dyDescent="0.15">
      <c r="M93" s="12" t="s">
        <v>281</v>
      </c>
      <c r="N93" s="12" t="s">
        <v>83</v>
      </c>
      <c r="O93" s="208" t="s">
        <v>274</v>
      </c>
    </row>
    <row r="94" spans="13:15" ht="21" x14ac:dyDescent="0.15">
      <c r="M94" s="12" t="s">
        <v>282</v>
      </c>
      <c r="N94" s="12"/>
      <c r="O94" s="208" t="s">
        <v>275</v>
      </c>
    </row>
    <row r="95" spans="13:15" ht="21" x14ac:dyDescent="0.15">
      <c r="M95" s="12" t="s">
        <v>283</v>
      </c>
      <c r="N95" s="12"/>
      <c r="O95" s="208" t="s">
        <v>276</v>
      </c>
    </row>
    <row r="96" spans="13:15" ht="21" x14ac:dyDescent="0.15">
      <c r="M96" s="12" t="s">
        <v>284</v>
      </c>
      <c r="N96" s="12"/>
      <c r="O96" s="166">
        <v>3</v>
      </c>
    </row>
    <row r="97" spans="2:15" ht="21" x14ac:dyDescent="0.15">
      <c r="M97" s="12" t="s">
        <v>224</v>
      </c>
      <c r="N97" s="12"/>
      <c r="O97" s="12">
        <v>4</v>
      </c>
    </row>
    <row r="98" spans="2:15" ht="21" x14ac:dyDescent="0.15">
      <c r="M98" s="12" t="s">
        <v>225</v>
      </c>
      <c r="N98" s="12"/>
      <c r="O98" s="208" t="s">
        <v>277</v>
      </c>
    </row>
    <row r="99" spans="2:15" ht="21" x14ac:dyDescent="0.15">
      <c r="M99" s="12" t="s">
        <v>226</v>
      </c>
      <c r="N99" s="12"/>
      <c r="O99" s="208" t="s">
        <v>278</v>
      </c>
    </row>
    <row r="100" spans="2:15" ht="21" x14ac:dyDescent="0.15">
      <c r="M100" s="12" t="s">
        <v>227</v>
      </c>
      <c r="N100" s="12"/>
      <c r="O100" s="12">
        <v>6</v>
      </c>
    </row>
    <row r="101" spans="2:15" ht="21" x14ac:dyDescent="0.15">
      <c r="M101" s="12" t="s">
        <v>228</v>
      </c>
      <c r="N101" s="12"/>
      <c r="O101" s="12">
        <v>7</v>
      </c>
    </row>
    <row r="102" spans="2:15" ht="21" x14ac:dyDescent="0.15">
      <c r="M102" s="12" t="s">
        <v>229</v>
      </c>
      <c r="N102" s="12"/>
      <c r="O102" s="12">
        <v>8</v>
      </c>
    </row>
    <row r="103" spans="2:15" ht="21" x14ac:dyDescent="0.15">
      <c r="M103" s="12" t="s">
        <v>230</v>
      </c>
      <c r="N103" s="12"/>
      <c r="O103" s="12">
        <v>9</v>
      </c>
    </row>
    <row r="104" spans="2:15" ht="21" x14ac:dyDescent="0.15">
      <c r="M104" s="12" t="s">
        <v>231</v>
      </c>
      <c r="N104" s="12"/>
      <c r="O104" s="12"/>
    </row>
    <row r="105" spans="2:15" ht="21" x14ac:dyDescent="0.15">
      <c r="M105" s="12" t="s">
        <v>232</v>
      </c>
      <c r="N105" s="12"/>
      <c r="O105" s="12"/>
    </row>
    <row r="106" spans="2:15" ht="21" x14ac:dyDescent="0.15">
      <c r="M106" s="12" t="s">
        <v>679</v>
      </c>
      <c r="N106" s="12"/>
      <c r="O106" s="12"/>
    </row>
    <row r="107" spans="2:15" ht="21" x14ac:dyDescent="0.15">
      <c r="B107" s="164"/>
      <c r="C107" s="165"/>
      <c r="D107" s="165"/>
      <c r="E107" s="165"/>
      <c r="F107" s="165"/>
      <c r="G107" s="165"/>
      <c r="H107" s="165"/>
      <c r="I107" s="165"/>
      <c r="J107" s="165"/>
      <c r="M107" s="12" t="s">
        <v>680</v>
      </c>
    </row>
    <row r="108" spans="2:15" ht="21" x14ac:dyDescent="0.15">
      <c r="M108" s="12" t="s">
        <v>681</v>
      </c>
    </row>
    <row r="109" spans="2:15" ht="21" x14ac:dyDescent="0.15">
      <c r="M109" s="12" t="s">
        <v>682</v>
      </c>
    </row>
    <row r="110" spans="2:15" ht="21" x14ac:dyDescent="0.15">
      <c r="M110" s="12" t="s">
        <v>233</v>
      </c>
    </row>
  </sheetData>
  <mergeCells count="110">
    <mergeCell ref="N25:P25"/>
    <mergeCell ref="N23:P23"/>
    <mergeCell ref="N24:P24"/>
    <mergeCell ref="N22:P22"/>
    <mergeCell ref="B62:D62"/>
    <mergeCell ref="E60:J60"/>
    <mergeCell ref="E62:J62"/>
    <mergeCell ref="E11:K11"/>
    <mergeCell ref="E9:K9"/>
    <mergeCell ref="E10:K10"/>
    <mergeCell ref="B11:D11"/>
    <mergeCell ref="E49:K49"/>
    <mergeCell ref="B51:D51"/>
    <mergeCell ref="E50:J50"/>
    <mergeCell ref="B46:D47"/>
    <mergeCell ref="E47:K47"/>
    <mergeCell ref="F38:H38"/>
    <mergeCell ref="B60:D60"/>
    <mergeCell ref="B52:D53"/>
    <mergeCell ref="E53:K53"/>
    <mergeCell ref="B50:D50"/>
    <mergeCell ref="C55:K55"/>
    <mergeCell ref="E52:K52"/>
    <mergeCell ref="B54:D54"/>
    <mergeCell ref="E54:K54"/>
    <mergeCell ref="E51:J51"/>
    <mergeCell ref="E27:J27"/>
    <mergeCell ref="E26:J26"/>
    <mergeCell ref="E67:I67"/>
    <mergeCell ref="J67:K67"/>
    <mergeCell ref="B63:D63"/>
    <mergeCell ref="E63:J63"/>
    <mergeCell ref="B67:D67"/>
    <mergeCell ref="B66:K66"/>
    <mergeCell ref="I40:K40"/>
    <mergeCell ref="F41:H41"/>
    <mergeCell ref="I38:K38"/>
    <mergeCell ref="B48:D49"/>
    <mergeCell ref="I41:K41"/>
    <mergeCell ref="E28:J28"/>
    <mergeCell ref="E29:J29"/>
    <mergeCell ref="B30:D30"/>
    <mergeCell ref="E30:J30"/>
    <mergeCell ref="B33:K33"/>
    <mergeCell ref="B59:D59"/>
    <mergeCell ref="E59:J59"/>
    <mergeCell ref="B58:D58"/>
    <mergeCell ref="E58:J58"/>
    <mergeCell ref="B71:K71"/>
    <mergeCell ref="E69:I69"/>
    <mergeCell ref="B69:D69"/>
    <mergeCell ref="E68:I68"/>
    <mergeCell ref="J68:K68"/>
    <mergeCell ref="B68:D68"/>
    <mergeCell ref="B70:D70"/>
    <mergeCell ref="J69:K69"/>
    <mergeCell ref="E70:I70"/>
    <mergeCell ref="J70:K70"/>
    <mergeCell ref="B2:K2"/>
    <mergeCell ref="B14:D15"/>
    <mergeCell ref="E15:K15"/>
    <mergeCell ref="B16:D17"/>
    <mergeCell ref="E16:K16"/>
    <mergeCell ref="B5:D5"/>
    <mergeCell ref="E5:K5"/>
    <mergeCell ref="B6:B7"/>
    <mergeCell ref="C6:D6"/>
    <mergeCell ref="E6:K6"/>
    <mergeCell ref="C7:D7"/>
    <mergeCell ref="E7:K7"/>
    <mergeCell ref="E4:K4"/>
    <mergeCell ref="B4:D4"/>
    <mergeCell ref="E8:K8"/>
    <mergeCell ref="B8:D8"/>
    <mergeCell ref="B9:D10"/>
    <mergeCell ref="B12:D13"/>
    <mergeCell ref="E12:K12"/>
    <mergeCell ref="E25:J25"/>
    <mergeCell ref="E23:J23"/>
    <mergeCell ref="E13:K13"/>
    <mergeCell ref="E14:K14"/>
    <mergeCell ref="B21:D21"/>
    <mergeCell ref="E17:K17"/>
    <mergeCell ref="B20:K20"/>
    <mergeCell ref="E24:J24"/>
    <mergeCell ref="E22:J22"/>
    <mergeCell ref="E21:J21"/>
    <mergeCell ref="B25:D25"/>
    <mergeCell ref="B23:D23"/>
    <mergeCell ref="B24:D24"/>
    <mergeCell ref="B22:D22"/>
    <mergeCell ref="B27:D27"/>
    <mergeCell ref="B26:D26"/>
    <mergeCell ref="B28:D28"/>
    <mergeCell ref="B29:D29"/>
    <mergeCell ref="B31:D31"/>
    <mergeCell ref="E48:K48"/>
    <mergeCell ref="E46:K46"/>
    <mergeCell ref="E31:J31"/>
    <mergeCell ref="F39:H39"/>
    <mergeCell ref="I39:K39"/>
    <mergeCell ref="B32:K32"/>
    <mergeCell ref="C45:K45"/>
    <mergeCell ref="F40:H40"/>
    <mergeCell ref="B38:D43"/>
    <mergeCell ref="E38:E43"/>
    <mergeCell ref="F42:H42"/>
    <mergeCell ref="I42:K42"/>
    <mergeCell ref="I43:K43"/>
    <mergeCell ref="F43:H43"/>
  </mergeCells>
  <phoneticPr fontId="9"/>
  <dataValidations count="4">
    <dataValidation type="list" showInputMessage="1" showErrorMessage="1" sqref="E44" xr:uid="{5D7D2AA5-E93A-4743-85AE-7D397D1BE272}">
      <formula1>$O$92:$O$96</formula1>
    </dataValidation>
    <dataValidation type="list" allowBlank="1" showInputMessage="1" showErrorMessage="1" sqref="K22:K31" xr:uid="{921C1CA3-56DF-4646-852A-29CB72EBA3C5}">
      <formula1>$N$92:$N$93</formula1>
    </dataValidation>
    <dataValidation type="list" allowBlank="1" showInputMessage="1" showErrorMessage="1" sqref="E38:E43" xr:uid="{6CCF78FD-4CD6-436A-AF68-A1B976BCA3B0}">
      <formula1>$O$92:$O$103</formula1>
    </dataValidation>
    <dataValidation type="list" allowBlank="1" showInputMessage="1" showErrorMessage="1" sqref="E8:K10" xr:uid="{899A3396-877D-49E0-9C0B-A088F7C90C59}">
      <formula1>$M$92:$M$111</formula1>
    </dataValidation>
  </dataValidations>
  <pageMargins left="0.7" right="0.7" top="0.75" bottom="0.75" header="0.3" footer="0.3"/>
  <pageSetup paperSize="9" scale="46" fitToHeight="0" orientation="portrait" r:id="rId1"/>
  <rowBreaks count="1" manualBreakCount="1">
    <brk id="33"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ABA6F-A6A5-438A-9005-59CB94B8AE88}">
  <sheetPr codeName="Sheet7">
    <tabColor rgb="FFFF0000"/>
  </sheetPr>
  <dimension ref="B2:G19"/>
  <sheetViews>
    <sheetView view="pageBreakPreview" zoomScaleNormal="100" zoomScaleSheetLayoutView="100" workbookViewId="0">
      <selection activeCell="D15" sqref="D15"/>
    </sheetView>
  </sheetViews>
  <sheetFormatPr defaultRowHeight="17.25" x14ac:dyDescent="0.15"/>
  <cols>
    <col min="1" max="1" width="9" style="14"/>
    <col min="2" max="2" width="33.125" style="14" customWidth="1"/>
    <col min="3" max="3" width="13" style="16" customWidth="1"/>
    <col min="4" max="4" width="51.375" style="14" customWidth="1"/>
    <col min="5" max="5" width="26.125" style="14" customWidth="1"/>
    <col min="6" max="16384" width="9" style="14"/>
  </cols>
  <sheetData>
    <row r="2" spans="2:7" ht="21" x14ac:dyDescent="0.15">
      <c r="B2" s="1089" t="s">
        <v>285</v>
      </c>
      <c r="C2" s="1089"/>
      <c r="D2" s="1089"/>
      <c r="E2" s="1089"/>
    </row>
    <row r="3" spans="2:7" ht="21" x14ac:dyDescent="0.15">
      <c r="B3" s="21"/>
    </row>
    <row r="4" spans="2:7" ht="21" x14ac:dyDescent="0.15">
      <c r="B4" s="22"/>
      <c r="C4" s="23" t="s">
        <v>52</v>
      </c>
      <c r="D4" s="21">
        <f>'要望書様式Ｐ1~2'!E5</f>
        <v>0</v>
      </c>
      <c r="G4" s="14" t="s">
        <v>122</v>
      </c>
    </row>
    <row r="6" spans="2:7" s="15" customFormat="1" ht="50.1" customHeight="1" x14ac:dyDescent="0.15">
      <c r="B6" s="17" t="s">
        <v>37</v>
      </c>
      <c r="C6" s="18" t="s">
        <v>36</v>
      </c>
      <c r="D6" s="24" t="s">
        <v>46</v>
      </c>
      <c r="E6" s="17" t="s">
        <v>1</v>
      </c>
    </row>
    <row r="7" spans="2:7" ht="50.1" customHeight="1" x14ac:dyDescent="0.15">
      <c r="B7" s="19" t="s">
        <v>38</v>
      </c>
      <c r="C7" s="20"/>
      <c r="D7" s="19"/>
      <c r="E7" s="19"/>
    </row>
    <row r="8" spans="2:7" ht="50.1" customHeight="1" x14ac:dyDescent="0.15">
      <c r="B8" s="19" t="s">
        <v>39</v>
      </c>
      <c r="C8" s="20"/>
      <c r="D8" s="19"/>
      <c r="E8" s="19"/>
    </row>
    <row r="9" spans="2:7" ht="50.1" customHeight="1" x14ac:dyDescent="0.15">
      <c r="B9" s="19" t="s">
        <v>40</v>
      </c>
      <c r="C9" s="20"/>
      <c r="D9" s="19"/>
      <c r="E9" s="19"/>
    </row>
    <row r="10" spans="2:7" ht="50.1" customHeight="1" x14ac:dyDescent="0.15">
      <c r="B10" s="19" t="s">
        <v>41</v>
      </c>
      <c r="C10" s="20"/>
      <c r="D10" s="19"/>
      <c r="E10" s="19"/>
    </row>
    <row r="11" spans="2:7" ht="50.1" customHeight="1" x14ac:dyDescent="0.15">
      <c r="B11" s="19" t="s">
        <v>45</v>
      </c>
      <c r="C11" s="20"/>
      <c r="D11" s="19"/>
      <c r="E11" s="19"/>
    </row>
    <row r="12" spans="2:7" ht="50.1" customHeight="1" x14ac:dyDescent="0.15">
      <c r="B12" s="19" t="s">
        <v>42</v>
      </c>
      <c r="C12" s="20"/>
      <c r="D12" s="19"/>
      <c r="E12" s="19"/>
    </row>
    <row r="13" spans="2:7" ht="50.1" customHeight="1" x14ac:dyDescent="0.15">
      <c r="B13" s="19" t="s">
        <v>43</v>
      </c>
      <c r="C13" s="20"/>
      <c r="D13" s="19"/>
      <c r="E13" s="19"/>
    </row>
    <row r="14" spans="2:7" ht="50.1" customHeight="1" x14ac:dyDescent="0.15">
      <c r="B14" s="19" t="s">
        <v>44</v>
      </c>
      <c r="C14" s="20"/>
      <c r="D14" s="19"/>
      <c r="E14" s="19"/>
    </row>
    <row r="15" spans="2:7" ht="50.1" customHeight="1" x14ac:dyDescent="0.15">
      <c r="B15" s="19" t="s">
        <v>47</v>
      </c>
      <c r="C15" s="20"/>
      <c r="D15" s="19"/>
      <c r="E15" s="19"/>
    </row>
    <row r="16" spans="2:7" ht="50.1" customHeight="1" x14ac:dyDescent="0.15">
      <c r="B16" s="19" t="s">
        <v>48</v>
      </c>
      <c r="C16" s="20"/>
      <c r="D16" s="19"/>
      <c r="E16" s="19"/>
    </row>
    <row r="17" spans="2:5" ht="50.1" customHeight="1" x14ac:dyDescent="0.15">
      <c r="B17" s="19" t="s">
        <v>49</v>
      </c>
      <c r="C17" s="20"/>
      <c r="D17" s="19"/>
      <c r="E17" s="19"/>
    </row>
    <row r="18" spans="2:5" ht="50.1" customHeight="1" x14ac:dyDescent="0.15">
      <c r="B18" s="19" t="s">
        <v>50</v>
      </c>
      <c r="C18" s="20"/>
      <c r="D18" s="19"/>
      <c r="E18" s="19"/>
    </row>
    <row r="19" spans="2:5" ht="50.1" customHeight="1" x14ac:dyDescent="0.15">
      <c r="B19" s="19" t="s">
        <v>51</v>
      </c>
      <c r="C19" s="20"/>
      <c r="D19" s="19"/>
      <c r="E19" s="19"/>
    </row>
  </sheetData>
  <mergeCells count="1">
    <mergeCell ref="B2:E2"/>
  </mergeCells>
  <phoneticPr fontId="9"/>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BEC74-9A96-48FA-B8B3-E926ACB20F9C}">
  <sheetPr codeName="Sheet1"/>
  <dimension ref="A1:M56"/>
  <sheetViews>
    <sheetView view="pageBreakPreview" topLeftCell="A19" zoomScale="40" zoomScaleNormal="60" zoomScaleSheetLayoutView="40" workbookViewId="0">
      <selection activeCell="I31" sqref="I31:K31"/>
    </sheetView>
  </sheetViews>
  <sheetFormatPr defaultRowHeight="13.5" x14ac:dyDescent="0.15"/>
  <cols>
    <col min="1" max="1" width="3" style="154" customWidth="1"/>
    <col min="2" max="2" width="15.875" style="155" customWidth="1"/>
    <col min="3" max="3" width="30.75" style="155" customWidth="1"/>
    <col min="4" max="4" width="13.5" style="155" customWidth="1"/>
    <col min="5" max="5" width="15.625" style="155" customWidth="1"/>
    <col min="6" max="6" width="24" style="155" customWidth="1"/>
    <col min="7" max="7" width="18.875" style="155" customWidth="1"/>
    <col min="8" max="8" width="16.625" style="155" customWidth="1"/>
    <col min="9" max="9" width="18.625" style="155" customWidth="1"/>
    <col min="10" max="10" width="21.125" style="155" customWidth="1"/>
    <col min="11" max="11" width="18.625" style="155" customWidth="1"/>
    <col min="12" max="12" width="2.875" style="154" customWidth="1"/>
    <col min="13" max="14" width="21.625" style="154" customWidth="1"/>
    <col min="15" max="15" width="15.375" style="154" customWidth="1"/>
    <col min="16" max="16384" width="9" style="154"/>
  </cols>
  <sheetData>
    <row r="1" spans="1:12" ht="25.5" x14ac:dyDescent="0.25">
      <c r="B1" s="154"/>
      <c r="C1" s="154"/>
      <c r="D1" s="154"/>
      <c r="E1" s="154"/>
      <c r="F1" s="154"/>
      <c r="G1" s="154"/>
      <c r="H1" s="154"/>
      <c r="I1" s="154"/>
      <c r="J1" s="154"/>
      <c r="K1" s="159" t="s">
        <v>642</v>
      </c>
    </row>
    <row r="2" spans="1:12" s="157" customFormat="1" ht="38.25" customHeight="1" x14ac:dyDescent="0.2">
      <c r="A2" s="158"/>
      <c r="B2" s="167" t="s">
        <v>502</v>
      </c>
      <c r="C2" s="168"/>
      <c r="D2" s="168"/>
      <c r="E2" s="169"/>
      <c r="F2" s="169"/>
      <c r="G2" s="169"/>
      <c r="H2" s="169"/>
      <c r="I2" s="169"/>
      <c r="J2" s="169"/>
      <c r="K2" s="169"/>
      <c r="L2" s="158"/>
    </row>
    <row r="3" spans="1:12" s="157" customFormat="1" ht="12.75" customHeight="1" x14ac:dyDescent="0.2">
      <c r="A3" s="158"/>
      <c r="B3" s="167"/>
      <c r="C3" s="168"/>
      <c r="D3" s="168"/>
      <c r="E3" s="169"/>
      <c r="F3" s="169"/>
      <c r="G3" s="169"/>
      <c r="H3" s="169"/>
      <c r="I3" s="169"/>
      <c r="J3" s="169"/>
      <c r="K3" s="169"/>
      <c r="L3" s="158"/>
    </row>
    <row r="4" spans="1:12" s="157" customFormat="1" ht="32.25" customHeight="1" x14ac:dyDescent="0.15">
      <c r="A4" s="158"/>
      <c r="B4" s="544" t="s">
        <v>204</v>
      </c>
      <c r="C4" s="544"/>
      <c r="D4" s="544"/>
      <c r="E4" s="544"/>
      <c r="F4" s="544"/>
      <c r="G4" s="544"/>
      <c r="H4" s="544"/>
      <c r="I4" s="544"/>
      <c r="J4" s="544"/>
      <c r="K4" s="544"/>
      <c r="L4" s="158"/>
    </row>
    <row r="5" spans="1:12" s="157" customFormat="1" ht="36.75" customHeight="1" x14ac:dyDescent="0.15">
      <c r="A5" s="158"/>
      <c r="B5" s="543" t="s">
        <v>491</v>
      </c>
      <c r="C5" s="543"/>
      <c r="D5" s="543"/>
      <c r="E5" s="545"/>
      <c r="F5" s="546"/>
      <c r="G5" s="546"/>
      <c r="H5" s="546"/>
      <c r="I5" s="546"/>
      <c r="J5" s="546"/>
      <c r="K5" s="547"/>
      <c r="L5" s="158"/>
    </row>
    <row r="6" spans="1:12" s="157" customFormat="1" ht="87.75" customHeight="1" x14ac:dyDescent="0.15">
      <c r="A6" s="158"/>
      <c r="B6" s="543" t="s">
        <v>492</v>
      </c>
      <c r="C6" s="543"/>
      <c r="D6" s="543"/>
      <c r="E6" s="567"/>
      <c r="F6" s="568"/>
      <c r="G6" s="180" t="s">
        <v>236</v>
      </c>
      <c r="H6" s="569"/>
      <c r="I6" s="569"/>
      <c r="J6" s="565" t="s">
        <v>12</v>
      </c>
      <c r="K6" s="566"/>
      <c r="L6" s="158"/>
    </row>
    <row r="7" spans="1:12" s="157" customFormat="1" ht="14.25" customHeight="1" x14ac:dyDescent="0.15">
      <c r="A7" s="158"/>
      <c r="B7" s="181"/>
      <c r="C7" s="182"/>
      <c r="D7" s="182"/>
      <c r="E7" s="183"/>
      <c r="F7" s="183"/>
      <c r="G7" s="183"/>
      <c r="H7" s="183"/>
      <c r="I7" s="183"/>
      <c r="J7" s="179"/>
      <c r="K7" s="179"/>
      <c r="L7" s="158"/>
    </row>
    <row r="8" spans="1:12" s="157" customFormat="1" ht="31.5" customHeight="1" x14ac:dyDescent="0.15">
      <c r="A8" s="158"/>
      <c r="B8" s="184" t="s">
        <v>203</v>
      </c>
      <c r="C8" s="185"/>
      <c r="D8" s="185"/>
      <c r="E8" s="186"/>
      <c r="F8" s="186"/>
      <c r="G8" s="186"/>
      <c r="H8" s="186"/>
      <c r="I8" s="186"/>
      <c r="J8" s="187"/>
      <c r="K8" s="187"/>
      <c r="L8" s="158"/>
    </row>
    <row r="9" spans="1:12" s="157" customFormat="1" ht="36.75" customHeight="1" x14ac:dyDescent="0.15">
      <c r="A9" s="158"/>
      <c r="B9" s="543" t="s">
        <v>493</v>
      </c>
      <c r="C9" s="543"/>
      <c r="D9" s="543"/>
      <c r="E9" s="545"/>
      <c r="F9" s="546"/>
      <c r="G9" s="546"/>
      <c r="H9" s="546"/>
      <c r="I9" s="546"/>
      <c r="J9" s="546"/>
      <c r="K9" s="547"/>
      <c r="L9" s="158"/>
    </row>
    <row r="10" spans="1:12" s="157" customFormat="1" ht="87.75" customHeight="1" thickBot="1" x14ac:dyDescent="0.2">
      <c r="A10" s="158"/>
      <c r="B10" s="581" t="s">
        <v>202</v>
      </c>
      <c r="C10" s="582"/>
      <c r="D10" s="582"/>
      <c r="E10" s="594"/>
      <c r="F10" s="595"/>
      <c r="G10" s="595"/>
      <c r="H10" s="595"/>
      <c r="I10" s="596"/>
      <c r="J10" s="575"/>
      <c r="K10" s="576"/>
      <c r="L10" s="188"/>
    </row>
    <row r="11" spans="1:12" s="157" customFormat="1" ht="87.75" customHeight="1" thickTop="1" x14ac:dyDescent="0.15">
      <c r="A11" s="158"/>
      <c r="B11" s="585" t="s">
        <v>201</v>
      </c>
      <c r="C11" s="585"/>
      <c r="D11" s="585"/>
      <c r="E11" s="586"/>
      <c r="F11" s="587"/>
      <c r="G11" s="587"/>
      <c r="H11" s="587"/>
      <c r="I11" s="588"/>
      <c r="J11" s="589" t="s">
        <v>31</v>
      </c>
      <c r="K11" s="590"/>
      <c r="L11" s="158"/>
    </row>
    <row r="12" spans="1:12" s="157" customFormat="1" ht="36.75" customHeight="1" x14ac:dyDescent="0.15">
      <c r="A12" s="158"/>
      <c r="B12" s="543" t="s">
        <v>32</v>
      </c>
      <c r="C12" s="572"/>
      <c r="D12" s="572"/>
      <c r="E12" s="591"/>
      <c r="F12" s="592"/>
      <c r="G12" s="592"/>
      <c r="H12" s="592"/>
      <c r="I12" s="592"/>
      <c r="J12" s="592"/>
      <c r="K12" s="593"/>
      <c r="L12" s="158"/>
    </row>
    <row r="13" spans="1:12" s="157" customFormat="1" ht="87.75" customHeight="1" x14ac:dyDescent="0.15">
      <c r="A13" s="158"/>
      <c r="B13" s="548" t="s">
        <v>200</v>
      </c>
      <c r="C13" s="549"/>
      <c r="D13" s="550"/>
      <c r="E13" s="570"/>
      <c r="F13" s="571"/>
      <c r="G13" s="571"/>
      <c r="H13" s="571"/>
      <c r="I13" s="571"/>
      <c r="J13" s="583" t="s">
        <v>199</v>
      </c>
      <c r="K13" s="584"/>
      <c r="L13" s="158"/>
    </row>
    <row r="14" spans="1:12" s="157" customFormat="1" ht="14.25" customHeight="1" x14ac:dyDescent="0.15">
      <c r="A14" s="158"/>
      <c r="B14" s="580"/>
      <c r="C14" s="580"/>
      <c r="D14" s="580"/>
      <c r="E14" s="580"/>
      <c r="F14" s="580"/>
      <c r="G14" s="580"/>
      <c r="H14" s="580"/>
      <c r="I14" s="580"/>
      <c r="J14" s="580"/>
      <c r="K14" s="580"/>
      <c r="L14" s="580"/>
    </row>
    <row r="15" spans="1:12" s="157" customFormat="1" ht="31.5" customHeight="1" x14ac:dyDescent="0.15">
      <c r="A15" s="158"/>
      <c r="B15" s="189" t="s">
        <v>198</v>
      </c>
      <c r="C15" s="190"/>
      <c r="D15" s="190"/>
      <c r="E15" s="191"/>
      <c r="F15" s="191"/>
      <c r="G15" s="191"/>
      <c r="H15" s="191"/>
      <c r="I15" s="191"/>
      <c r="J15" s="187"/>
      <c r="K15" s="187"/>
      <c r="L15" s="158"/>
    </row>
    <row r="16" spans="1:12" s="157" customFormat="1" ht="36.75" customHeight="1" x14ac:dyDescent="0.15">
      <c r="A16" s="158"/>
      <c r="B16" s="543" t="s">
        <v>197</v>
      </c>
      <c r="C16" s="543"/>
      <c r="D16" s="543"/>
      <c r="E16" s="545"/>
      <c r="F16" s="546"/>
      <c r="G16" s="546"/>
      <c r="H16" s="546"/>
      <c r="I16" s="546"/>
      <c r="J16" s="546"/>
      <c r="K16" s="547"/>
      <c r="L16" s="158"/>
    </row>
    <row r="17" spans="1:12" s="157" customFormat="1" ht="87.75" customHeight="1" x14ac:dyDescent="0.15">
      <c r="A17" s="158"/>
      <c r="B17" s="543" t="s">
        <v>196</v>
      </c>
      <c r="C17" s="572"/>
      <c r="D17" s="572"/>
      <c r="E17" s="597"/>
      <c r="F17" s="598"/>
      <c r="G17" s="598"/>
      <c r="H17" s="598"/>
      <c r="I17" s="599"/>
      <c r="J17" s="575"/>
      <c r="K17" s="576"/>
      <c r="L17" s="188"/>
    </row>
    <row r="18" spans="1:12" s="157" customFormat="1" ht="21" customHeight="1" x14ac:dyDescent="0.15">
      <c r="A18" s="158"/>
      <c r="B18" s="192"/>
      <c r="C18" s="193"/>
      <c r="D18" s="193"/>
      <c r="E18" s="183"/>
      <c r="F18" s="183"/>
      <c r="G18" s="183"/>
      <c r="H18" s="183"/>
      <c r="I18" s="183"/>
      <c r="J18" s="179"/>
      <c r="K18" s="179"/>
      <c r="L18" s="158"/>
    </row>
    <row r="19" spans="1:12" s="158" customFormat="1" ht="30.75" x14ac:dyDescent="0.25">
      <c r="B19" s="167" t="s">
        <v>583</v>
      </c>
      <c r="C19" s="168"/>
      <c r="D19" s="168"/>
      <c r="E19" s="169"/>
      <c r="F19" s="169"/>
      <c r="G19" s="169"/>
      <c r="H19" s="169"/>
      <c r="I19" s="169"/>
      <c r="K19" s="159"/>
    </row>
    <row r="20" spans="1:12" s="157" customFormat="1" ht="34.5" customHeight="1" x14ac:dyDescent="0.2">
      <c r="B20" s="170"/>
      <c r="C20" s="168"/>
      <c r="D20" s="168"/>
      <c r="E20" s="169"/>
      <c r="F20" s="169"/>
      <c r="G20" s="169"/>
      <c r="H20" s="169"/>
      <c r="I20" s="169"/>
      <c r="J20" s="169"/>
      <c r="K20" s="169"/>
    </row>
    <row r="21" spans="1:12" s="157" customFormat="1" ht="33.75" customHeight="1" x14ac:dyDescent="0.15">
      <c r="B21" s="543" t="s">
        <v>216</v>
      </c>
      <c r="C21" s="543"/>
      <c r="D21" s="543"/>
      <c r="E21" s="545"/>
      <c r="F21" s="546"/>
      <c r="G21" s="546"/>
      <c r="H21" s="546"/>
      <c r="I21" s="547"/>
      <c r="J21" s="573"/>
      <c r="K21" s="574"/>
    </row>
    <row r="22" spans="1:12" s="157" customFormat="1" ht="33.75" customHeight="1" x14ac:dyDescent="0.15">
      <c r="B22" s="543" t="s">
        <v>217</v>
      </c>
      <c r="C22" s="572"/>
      <c r="D22" s="572"/>
      <c r="E22" s="545"/>
      <c r="F22" s="546"/>
      <c r="G22" s="546"/>
      <c r="H22" s="546"/>
      <c r="I22" s="547"/>
      <c r="J22" s="573" t="s">
        <v>221</v>
      </c>
      <c r="K22" s="574"/>
    </row>
    <row r="23" spans="1:12" s="156" customFormat="1" ht="33.75" customHeight="1" x14ac:dyDescent="0.15">
      <c r="A23" s="194"/>
      <c r="B23" s="551" t="s">
        <v>218</v>
      </c>
      <c r="C23" s="552"/>
      <c r="D23" s="553"/>
      <c r="E23" s="563" t="s">
        <v>214</v>
      </c>
      <c r="F23" s="564"/>
      <c r="G23" s="559"/>
      <c r="H23" s="560"/>
      <c r="I23" s="171" t="s">
        <v>220</v>
      </c>
      <c r="J23" s="195"/>
      <c r="K23" s="195"/>
      <c r="L23" s="194"/>
    </row>
    <row r="24" spans="1:12" s="156" customFormat="1" ht="33.75" customHeight="1" x14ac:dyDescent="0.15">
      <c r="A24" s="194"/>
      <c r="B24" s="554"/>
      <c r="C24" s="555"/>
      <c r="D24" s="556"/>
      <c r="E24" s="557" t="s">
        <v>215</v>
      </c>
      <c r="F24" s="558"/>
      <c r="G24" s="561"/>
      <c r="H24" s="562"/>
      <c r="I24" s="172" t="s">
        <v>220</v>
      </c>
      <c r="J24" s="195"/>
      <c r="K24" s="195"/>
      <c r="L24" s="194"/>
    </row>
    <row r="25" spans="1:12" s="156" customFormat="1" ht="60" customHeight="1" x14ac:dyDescent="0.15">
      <c r="A25" s="194"/>
      <c r="B25" s="548" t="s">
        <v>219</v>
      </c>
      <c r="C25" s="549"/>
      <c r="D25" s="550"/>
      <c r="E25" s="559"/>
      <c r="F25" s="560"/>
      <c r="G25" s="560"/>
      <c r="H25" s="560"/>
      <c r="I25" s="171" t="s">
        <v>220</v>
      </c>
      <c r="J25" s="195"/>
      <c r="K25" s="195"/>
      <c r="L25" s="194"/>
    </row>
    <row r="26" spans="1:12" customFormat="1" ht="30" customHeight="1" x14ac:dyDescent="0.15">
      <c r="A26" s="196"/>
      <c r="B26" s="197"/>
      <c r="C26" s="196"/>
      <c r="D26" s="196"/>
      <c r="E26" s="196"/>
      <c r="F26" s="196"/>
      <c r="G26" s="196"/>
      <c r="H26" s="196"/>
      <c r="I26" s="196"/>
      <c r="J26" s="196"/>
      <c r="K26" s="196"/>
      <c r="L26" s="196"/>
    </row>
    <row r="27" spans="1:12" s="394" customFormat="1" ht="35.25" customHeight="1" x14ac:dyDescent="0.25">
      <c r="B27" s="395" t="s">
        <v>660</v>
      </c>
      <c r="C27" s="396"/>
      <c r="D27" s="396"/>
      <c r="E27" s="397"/>
      <c r="F27" s="397"/>
      <c r="G27" s="397"/>
      <c r="H27" s="397"/>
      <c r="I27" s="397"/>
      <c r="K27" s="398"/>
    </row>
    <row r="28" spans="1:12" s="399" customFormat="1" ht="33.75" customHeight="1" x14ac:dyDescent="0.15">
      <c r="B28" s="600" t="s">
        <v>661</v>
      </c>
      <c r="C28" s="600"/>
      <c r="D28" s="600"/>
      <c r="E28" s="601"/>
      <c r="F28" s="602"/>
      <c r="G28" s="602"/>
      <c r="H28" s="602"/>
      <c r="I28" s="603"/>
      <c r="J28" s="604" t="s">
        <v>31</v>
      </c>
      <c r="K28" s="605"/>
    </row>
    <row r="29" spans="1:12" s="399" customFormat="1" ht="33.75" customHeight="1" x14ac:dyDescent="0.15">
      <c r="B29" s="600" t="s">
        <v>662</v>
      </c>
      <c r="C29" s="608"/>
      <c r="D29" s="608"/>
      <c r="E29" s="601"/>
      <c r="F29" s="602"/>
      <c r="G29" s="602"/>
      <c r="H29" s="602"/>
      <c r="I29" s="603"/>
      <c r="J29" s="606"/>
      <c r="K29" s="607"/>
    </row>
    <row r="30" spans="1:12" s="400" customFormat="1" ht="52.5" customHeight="1" x14ac:dyDescent="0.15">
      <c r="B30" s="609" t="s">
        <v>663</v>
      </c>
      <c r="C30" s="610"/>
      <c r="D30" s="611"/>
      <c r="E30" s="618" t="s">
        <v>664</v>
      </c>
      <c r="F30" s="619"/>
      <c r="G30" s="620">
        <v>0</v>
      </c>
      <c r="H30" s="620"/>
      <c r="I30" s="620"/>
      <c r="J30" s="621" t="s">
        <v>12</v>
      </c>
      <c r="K30" s="619"/>
    </row>
    <row r="31" spans="1:12" s="400" customFormat="1" ht="52.5" customHeight="1" x14ac:dyDescent="0.15">
      <c r="B31" s="612"/>
      <c r="C31" s="613"/>
      <c r="D31" s="614"/>
      <c r="E31" s="622" t="s">
        <v>665</v>
      </c>
      <c r="F31" s="623"/>
      <c r="G31" s="618" t="s">
        <v>666</v>
      </c>
      <c r="H31" s="619"/>
      <c r="I31" s="621"/>
      <c r="J31" s="621"/>
      <c r="K31" s="619"/>
    </row>
    <row r="32" spans="1:12" s="400" customFormat="1" ht="52.5" customHeight="1" x14ac:dyDescent="0.15">
      <c r="B32" s="612"/>
      <c r="C32" s="613"/>
      <c r="D32" s="614"/>
      <c r="E32" s="624"/>
      <c r="F32" s="625"/>
      <c r="G32" s="618" t="s">
        <v>667</v>
      </c>
      <c r="H32" s="619"/>
      <c r="I32" s="618"/>
      <c r="J32" s="621"/>
      <c r="K32" s="401" t="s">
        <v>436</v>
      </c>
    </row>
    <row r="33" spans="2:13" s="400" customFormat="1" ht="52.5" customHeight="1" x14ac:dyDescent="0.15">
      <c r="B33" s="615"/>
      <c r="C33" s="616"/>
      <c r="D33" s="617"/>
      <c r="E33" s="618" t="s">
        <v>668</v>
      </c>
      <c r="F33" s="619"/>
      <c r="G33" s="626" t="s">
        <v>669</v>
      </c>
      <c r="H33" s="626"/>
      <c r="I33" s="626"/>
      <c r="J33" s="626"/>
      <c r="K33" s="627"/>
    </row>
    <row r="34" spans="2:13" s="400" customFormat="1" ht="52.5" customHeight="1" x14ac:dyDescent="0.15">
      <c r="B34" s="609" t="s">
        <v>670</v>
      </c>
      <c r="C34" s="610"/>
      <c r="D34" s="611"/>
      <c r="E34" s="618" t="s">
        <v>664</v>
      </c>
      <c r="F34" s="619"/>
      <c r="G34" s="628"/>
      <c r="H34" s="628"/>
      <c r="I34" s="628"/>
      <c r="J34" s="621" t="s">
        <v>12</v>
      </c>
      <c r="K34" s="619"/>
    </row>
    <row r="35" spans="2:13" s="400" customFormat="1" ht="52.5" customHeight="1" x14ac:dyDescent="0.15">
      <c r="B35" s="612"/>
      <c r="C35" s="613"/>
      <c r="D35" s="614"/>
      <c r="E35" s="622" t="s">
        <v>665</v>
      </c>
      <c r="F35" s="623"/>
      <c r="G35" s="618" t="s">
        <v>666</v>
      </c>
      <c r="H35" s="619"/>
      <c r="I35" s="621"/>
      <c r="J35" s="621"/>
      <c r="K35" s="619"/>
    </row>
    <row r="36" spans="2:13" s="400" customFormat="1" ht="52.5" customHeight="1" x14ac:dyDescent="0.15">
      <c r="B36" s="612"/>
      <c r="C36" s="613"/>
      <c r="D36" s="614"/>
      <c r="E36" s="624"/>
      <c r="F36" s="625"/>
      <c r="G36" s="618" t="s">
        <v>667</v>
      </c>
      <c r="H36" s="619"/>
      <c r="I36" s="629"/>
      <c r="J36" s="628"/>
      <c r="K36" s="401" t="s">
        <v>436</v>
      </c>
    </row>
    <row r="37" spans="2:13" s="400" customFormat="1" ht="52.5" customHeight="1" x14ac:dyDescent="0.15">
      <c r="B37" s="615"/>
      <c r="C37" s="616"/>
      <c r="D37" s="617"/>
      <c r="E37" s="618" t="s">
        <v>668</v>
      </c>
      <c r="F37" s="619"/>
      <c r="G37" s="630" t="s">
        <v>669</v>
      </c>
      <c r="H37" s="626"/>
      <c r="I37" s="626"/>
      <c r="J37" s="626"/>
      <c r="K37" s="627"/>
    </row>
    <row r="45" spans="2:13" x14ac:dyDescent="0.15">
      <c r="I45" s="155" t="s">
        <v>237</v>
      </c>
    </row>
    <row r="46" spans="2:13" ht="24" x14ac:dyDescent="0.15">
      <c r="I46" s="577" t="s">
        <v>195</v>
      </c>
      <c r="J46" s="578"/>
      <c r="K46" s="578"/>
      <c r="L46" s="578"/>
      <c r="M46" s="579"/>
    </row>
    <row r="51" spans="7:8" x14ac:dyDescent="0.15">
      <c r="G51" s="154" t="s">
        <v>238</v>
      </c>
      <c r="H51" s="154" t="s">
        <v>241</v>
      </c>
    </row>
    <row r="52" spans="7:8" x14ac:dyDescent="0.15">
      <c r="G52" s="154" t="s">
        <v>239</v>
      </c>
      <c r="H52" s="154" t="s">
        <v>242</v>
      </c>
    </row>
    <row r="53" spans="7:8" x14ac:dyDescent="0.15">
      <c r="G53" s="154" t="s">
        <v>240</v>
      </c>
      <c r="H53" s="154"/>
    </row>
    <row r="54" spans="7:8" x14ac:dyDescent="0.15">
      <c r="G54" s="154" t="s">
        <v>233</v>
      </c>
      <c r="H54" s="154"/>
    </row>
    <row r="55" spans="7:8" x14ac:dyDescent="0.15">
      <c r="G55" s="154"/>
      <c r="H55" s="154"/>
    </row>
    <row r="56" spans="7:8" x14ac:dyDescent="0.15">
      <c r="G56" s="154"/>
      <c r="H56" s="154"/>
    </row>
  </sheetData>
  <mergeCells count="67">
    <mergeCell ref="B34:D37"/>
    <mergeCell ref="E34:F34"/>
    <mergeCell ref="G34:I34"/>
    <mergeCell ref="J34:K34"/>
    <mergeCell ref="E35:F36"/>
    <mergeCell ref="G35:H35"/>
    <mergeCell ref="I35:K35"/>
    <mergeCell ref="G36:H36"/>
    <mergeCell ref="I36:J36"/>
    <mergeCell ref="E37:F37"/>
    <mergeCell ref="G37:K37"/>
    <mergeCell ref="B30:D33"/>
    <mergeCell ref="E30:F30"/>
    <mergeCell ref="G30:I30"/>
    <mergeCell ref="J30:K30"/>
    <mergeCell ref="E31:F32"/>
    <mergeCell ref="G31:H31"/>
    <mergeCell ref="I31:K31"/>
    <mergeCell ref="G32:H32"/>
    <mergeCell ref="I32:J32"/>
    <mergeCell ref="E33:F33"/>
    <mergeCell ref="G33:K33"/>
    <mergeCell ref="B28:D28"/>
    <mergeCell ref="E28:I28"/>
    <mergeCell ref="J28:K29"/>
    <mergeCell ref="B29:D29"/>
    <mergeCell ref="E29:I29"/>
    <mergeCell ref="I46:M46"/>
    <mergeCell ref="J10:K10"/>
    <mergeCell ref="B16:D16"/>
    <mergeCell ref="E16:K16"/>
    <mergeCell ref="B14:L14"/>
    <mergeCell ref="B10:D10"/>
    <mergeCell ref="J13:K13"/>
    <mergeCell ref="B12:D12"/>
    <mergeCell ref="B11:D11"/>
    <mergeCell ref="E11:I11"/>
    <mergeCell ref="J11:K11"/>
    <mergeCell ref="E12:K12"/>
    <mergeCell ref="E10:I10"/>
    <mergeCell ref="E17:I17"/>
    <mergeCell ref="B21:D21"/>
    <mergeCell ref="E21:I21"/>
    <mergeCell ref="B13:D13"/>
    <mergeCell ref="E13:I13"/>
    <mergeCell ref="B22:D22"/>
    <mergeCell ref="E22:I22"/>
    <mergeCell ref="J22:K22"/>
    <mergeCell ref="B17:D17"/>
    <mergeCell ref="J17:K17"/>
    <mergeCell ref="J21:K21"/>
    <mergeCell ref="B5:D5"/>
    <mergeCell ref="B4:K4"/>
    <mergeCell ref="E5:K5"/>
    <mergeCell ref="B25:D25"/>
    <mergeCell ref="B23:D24"/>
    <mergeCell ref="E24:F24"/>
    <mergeCell ref="G23:H23"/>
    <mergeCell ref="G24:H24"/>
    <mergeCell ref="E25:H25"/>
    <mergeCell ref="E23:F23"/>
    <mergeCell ref="B6:D6"/>
    <mergeCell ref="J6:K6"/>
    <mergeCell ref="E6:F6"/>
    <mergeCell ref="H6:I6"/>
    <mergeCell ref="B9:D9"/>
    <mergeCell ref="E9:K9"/>
  </mergeCells>
  <phoneticPr fontId="9"/>
  <dataValidations count="1">
    <dataValidation type="list" showInputMessage="1" showErrorMessage="1" sqref="E10:I10 E17:I17" xr:uid="{BDCABC40-32D9-4F97-BB87-D56D8D34D5B9}">
      <formula1>$H$51:$H$53</formula1>
    </dataValidation>
  </dataValidations>
  <pageMargins left="0.7" right="0.7" top="0.75" bottom="0.75" header="0.3" footer="0.3"/>
  <pageSetup paperSize="9" scale="3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A4D24-136A-4CDC-93AE-72193806EFBE}">
  <sheetPr codeName="Sheet3">
    <pageSetUpPr fitToPage="1"/>
  </sheetPr>
  <dimension ref="A1:AD161"/>
  <sheetViews>
    <sheetView tabSelected="1" view="pageBreakPreview" topLeftCell="C1" zoomScale="55" zoomScaleNormal="100" zoomScaleSheetLayoutView="55" workbookViewId="0">
      <selection activeCell="I13" sqref="I13"/>
    </sheetView>
  </sheetViews>
  <sheetFormatPr defaultRowHeight="13.5" x14ac:dyDescent="0.15"/>
  <cols>
    <col min="1" max="1" width="11.375" style="1" hidden="1" customWidth="1"/>
    <col min="2" max="2" width="14.625" style="1" hidden="1" customWidth="1"/>
    <col min="3" max="3" width="4.125" style="1" customWidth="1"/>
    <col min="4" max="4" width="8.75" style="1" customWidth="1"/>
    <col min="5" max="6" width="13.5" style="1" customWidth="1"/>
    <col min="7" max="7" width="12.75" style="1" customWidth="1"/>
    <col min="8" max="9" width="18.625" style="1" customWidth="1"/>
    <col min="10" max="10" width="15.5" style="1" customWidth="1"/>
    <col min="11" max="11" width="10.125" style="1" customWidth="1"/>
    <col min="12" max="12" width="15.5" style="1" customWidth="1"/>
    <col min="13" max="13" width="10.125" style="1" customWidth="1"/>
    <col min="14" max="14" width="23.625" style="1" customWidth="1"/>
    <col min="15" max="15" width="8.625" style="1" customWidth="1"/>
    <col min="16" max="16" width="9.5" style="1" customWidth="1"/>
    <col min="17" max="18" width="9" style="1" customWidth="1"/>
    <col min="19" max="19" width="11" style="1" customWidth="1"/>
    <col min="20" max="21" width="9" style="1" customWidth="1"/>
    <col min="22" max="22" width="12.25" style="272" customWidth="1"/>
    <col min="23" max="23" width="9" style="1" customWidth="1"/>
    <col min="24" max="24" width="17.25" style="272" customWidth="1"/>
    <col min="25" max="25" width="9" style="1" customWidth="1"/>
    <col min="26" max="16384" width="9" style="1"/>
  </cols>
  <sheetData>
    <row r="1" spans="1:24" ht="25.5" x14ac:dyDescent="0.15">
      <c r="M1" s="10"/>
      <c r="N1" s="10" t="s">
        <v>643</v>
      </c>
      <c r="U1" s="1" t="s">
        <v>19</v>
      </c>
      <c r="V1" s="272" t="s">
        <v>75</v>
      </c>
      <c r="W1" s="1" t="s">
        <v>473</v>
      </c>
      <c r="X1" s="272" t="s">
        <v>75</v>
      </c>
    </row>
    <row r="2" spans="1:24" s="2" customFormat="1" ht="30.75" x14ac:dyDescent="0.2">
      <c r="D2" s="8" t="s">
        <v>597</v>
      </c>
      <c r="E2" s="9"/>
      <c r="F2" s="9"/>
      <c r="G2" s="4"/>
      <c r="H2" s="4"/>
      <c r="I2" s="4"/>
      <c r="J2" s="4"/>
      <c r="K2" s="4"/>
      <c r="L2" s="4"/>
      <c r="M2" s="4"/>
      <c r="U2" s="2">
        <v>1</v>
      </c>
      <c r="V2" s="259" t="str">
        <f>IFERROR(SMALL($P8:Q$156,U2),"-")</f>
        <v>-</v>
      </c>
      <c r="W2" s="2">
        <v>1</v>
      </c>
      <c r="X2" s="259" t="str">
        <f>IFERROR(SMALL($R8:R$156,W2),"-")</f>
        <v>-</v>
      </c>
    </row>
    <row r="3" spans="1:24" s="2" customFormat="1" ht="35.25" customHeight="1" x14ac:dyDescent="0.2">
      <c r="D3" s="8" t="s">
        <v>79</v>
      </c>
      <c r="E3" s="9"/>
      <c r="F3" s="9"/>
      <c r="G3" s="4"/>
      <c r="H3" s="4"/>
      <c r="I3" s="4"/>
      <c r="J3" s="4"/>
      <c r="K3" s="4"/>
      <c r="L3" s="4"/>
      <c r="M3" s="4"/>
      <c r="U3" s="2">
        <v>2</v>
      </c>
      <c r="V3" s="259" t="str">
        <f>IFERROR(SMALL($P8:Q$156,U3),"-")</f>
        <v>-</v>
      </c>
      <c r="W3" s="2">
        <v>2</v>
      </c>
      <c r="X3" s="259" t="str">
        <f>IFERROR(SMALL($R8:R$156,W3),"-")</f>
        <v>-</v>
      </c>
    </row>
    <row r="4" spans="1:24" s="2" customFormat="1" ht="35.25" customHeight="1" x14ac:dyDescent="0.2">
      <c r="D4" s="44" t="s">
        <v>78</v>
      </c>
      <c r="E4" s="43"/>
      <c r="F4" s="43"/>
      <c r="G4" s="4"/>
      <c r="H4" s="4"/>
      <c r="I4" s="4"/>
      <c r="J4" s="4"/>
      <c r="K4" s="4"/>
      <c r="L4" s="4"/>
      <c r="M4" s="4"/>
      <c r="U4" s="2">
        <v>3</v>
      </c>
      <c r="V4" s="259" t="str">
        <f>IFERROR(SMALL($P8:Q$156,U4),"-")</f>
        <v>-</v>
      </c>
      <c r="W4" s="2">
        <v>3</v>
      </c>
      <c r="X4" s="259" t="str">
        <f>IFERROR(SMALL($R8:R$156,W4),"-")</f>
        <v>-</v>
      </c>
    </row>
    <row r="5" spans="1:24" s="2" customFormat="1" ht="51.75" customHeight="1" x14ac:dyDescent="0.15">
      <c r="D5" s="654" t="s">
        <v>184</v>
      </c>
      <c r="E5" s="654"/>
      <c r="F5" s="654"/>
      <c r="G5" s="654"/>
      <c r="H5" s="654"/>
      <c r="I5" s="654"/>
      <c r="J5" s="696" t="s">
        <v>147</v>
      </c>
      <c r="K5" s="696"/>
      <c r="L5" s="697"/>
      <c r="M5" s="697"/>
      <c r="N5" s="697"/>
      <c r="V5" s="259"/>
      <c r="X5" s="259"/>
    </row>
    <row r="6" spans="1:24" s="12" customFormat="1" ht="32.25" customHeight="1" x14ac:dyDescent="0.15">
      <c r="D6" s="83" t="s">
        <v>0</v>
      </c>
      <c r="E6" s="460" t="s">
        <v>22</v>
      </c>
      <c r="F6" s="461"/>
      <c r="G6" s="461"/>
      <c r="H6" s="663"/>
      <c r="I6" s="84" t="s">
        <v>21</v>
      </c>
      <c r="J6" s="664" t="s">
        <v>24</v>
      </c>
      <c r="K6" s="665"/>
      <c r="L6" s="664" t="s">
        <v>27</v>
      </c>
      <c r="M6" s="665"/>
      <c r="N6" s="83" t="s">
        <v>156</v>
      </c>
      <c r="V6" s="259"/>
      <c r="W6" s="259"/>
      <c r="X6" s="259"/>
    </row>
    <row r="7" spans="1:24" s="2" customFormat="1" ht="20.25" customHeight="1" x14ac:dyDescent="0.15">
      <c r="D7" s="721" t="s">
        <v>23</v>
      </c>
      <c r="E7" s="134"/>
      <c r="F7" s="135"/>
      <c r="G7" s="135"/>
      <c r="H7" s="136"/>
      <c r="I7" s="130" t="s">
        <v>117</v>
      </c>
      <c r="J7" s="702" t="s">
        <v>132</v>
      </c>
      <c r="K7" s="703"/>
      <c r="L7" s="702" t="s">
        <v>133</v>
      </c>
      <c r="M7" s="703"/>
      <c r="N7" s="131" t="s">
        <v>54</v>
      </c>
      <c r="Q7" s="257" t="s">
        <v>466</v>
      </c>
      <c r="R7" s="257" t="s">
        <v>473</v>
      </c>
      <c r="V7" s="259"/>
      <c r="X7" s="259"/>
    </row>
    <row r="8" spans="1:24" s="2" customFormat="1" ht="48" customHeight="1" x14ac:dyDescent="0.15">
      <c r="D8" s="722"/>
      <c r="E8" s="706" t="s">
        <v>183</v>
      </c>
      <c r="F8" s="707"/>
      <c r="G8" s="707"/>
      <c r="H8" s="708"/>
      <c r="I8" s="704" t="s">
        <v>651</v>
      </c>
      <c r="J8" s="698"/>
      <c r="K8" s="699"/>
      <c r="L8" s="698"/>
      <c r="M8" s="699"/>
      <c r="N8" s="269"/>
      <c r="O8" s="266"/>
      <c r="Q8" s="91"/>
      <c r="R8" s="91"/>
      <c r="V8" s="259"/>
      <c r="X8" s="259"/>
    </row>
    <row r="9" spans="1:24" s="2" customFormat="1" ht="48" customHeight="1" x14ac:dyDescent="0.15">
      <c r="D9" s="723"/>
      <c r="E9" s="684" t="s">
        <v>247</v>
      </c>
      <c r="F9" s="685"/>
      <c r="G9" s="685"/>
      <c r="H9" s="686"/>
      <c r="I9" s="705"/>
      <c r="J9" s="700"/>
      <c r="K9" s="701"/>
      <c r="L9" s="700"/>
      <c r="M9" s="701"/>
      <c r="N9" s="263" t="e">
        <f>L9/J9</f>
        <v>#DIV/0!</v>
      </c>
      <c r="Q9" s="42" t="str">
        <f>IF(L9="","",1)</f>
        <v/>
      </c>
      <c r="R9" s="91"/>
      <c r="V9" s="259"/>
      <c r="X9" s="259"/>
    </row>
    <row r="10" spans="1:24" s="2" customFormat="1" ht="20.25" customHeight="1" x14ac:dyDescent="0.15">
      <c r="D10" s="721" t="s">
        <v>176</v>
      </c>
      <c r="E10" s="144"/>
      <c r="F10" s="145"/>
      <c r="G10" s="145"/>
      <c r="H10" s="146"/>
      <c r="I10" s="147" t="s">
        <v>117</v>
      </c>
      <c r="J10" s="881" t="s">
        <v>132</v>
      </c>
      <c r="K10" s="882"/>
      <c r="L10" s="881" t="s">
        <v>133</v>
      </c>
      <c r="M10" s="882"/>
      <c r="N10" s="148" t="s">
        <v>54</v>
      </c>
      <c r="V10" s="259"/>
      <c r="X10" s="259"/>
    </row>
    <row r="11" spans="1:24" s="2" customFormat="1" ht="48" customHeight="1" x14ac:dyDescent="0.15">
      <c r="D11" s="722"/>
      <c r="E11" s="727" t="s">
        <v>188</v>
      </c>
      <c r="F11" s="728"/>
      <c r="G11" s="728"/>
      <c r="H11" s="729"/>
      <c r="I11" s="143" t="s">
        <v>245</v>
      </c>
      <c r="J11" s="698"/>
      <c r="K11" s="699"/>
      <c r="L11" s="698"/>
      <c r="M11" s="699"/>
      <c r="N11" s="269"/>
      <c r="V11" s="259"/>
      <c r="X11" s="259"/>
    </row>
    <row r="12" spans="1:24" s="2" customFormat="1" ht="48" customHeight="1" x14ac:dyDescent="0.15">
      <c r="A12" s="2" t="str">
        <f>LEFT(I11,3)</f>
        <v>ｋＷ/</v>
      </c>
      <c r="B12" s="2" t="s">
        <v>258</v>
      </c>
      <c r="D12" s="722"/>
      <c r="E12" s="902" t="s">
        <v>177</v>
      </c>
      <c r="F12" s="903"/>
      <c r="G12" s="903"/>
      <c r="H12" s="904"/>
      <c r="I12" s="173" t="str">
        <f>A12&amp;I8&amp;B12</f>
        <v>ｋＷ/t/年</v>
      </c>
      <c r="J12" s="883" t="e">
        <f>J11/J8</f>
        <v>#DIV/0!</v>
      </c>
      <c r="K12" s="884"/>
      <c r="L12" s="883" t="e">
        <f>L11/L8</f>
        <v>#DIV/0!</v>
      </c>
      <c r="M12" s="884"/>
      <c r="N12" s="263" t="e">
        <f>L12/J12</f>
        <v>#DIV/0!</v>
      </c>
      <c r="Q12" s="42" t="str">
        <f>IF(L11="","",2)</f>
        <v/>
      </c>
      <c r="R12" s="91"/>
      <c r="V12" s="259"/>
      <c r="X12" s="259"/>
    </row>
    <row r="13" spans="1:24" s="2" customFormat="1" ht="48" customHeight="1" x14ac:dyDescent="0.15">
      <c r="D13" s="722"/>
      <c r="E13" s="885" t="s">
        <v>189</v>
      </c>
      <c r="F13" s="886"/>
      <c r="G13" s="886"/>
      <c r="H13" s="887"/>
      <c r="I13" s="174" t="s">
        <v>246</v>
      </c>
      <c r="J13" s="888"/>
      <c r="K13" s="889"/>
      <c r="L13" s="888"/>
      <c r="M13" s="889"/>
      <c r="N13" s="268"/>
      <c r="V13" s="259"/>
      <c r="X13" s="259"/>
    </row>
    <row r="14" spans="1:24" s="2" customFormat="1" ht="48" customHeight="1" x14ac:dyDescent="0.15">
      <c r="A14" s="2" t="s">
        <v>257</v>
      </c>
      <c r="B14" s="2" t="s">
        <v>258</v>
      </c>
      <c r="D14" s="722"/>
      <c r="E14" s="890" t="s">
        <v>175</v>
      </c>
      <c r="F14" s="891"/>
      <c r="G14" s="891"/>
      <c r="H14" s="892"/>
      <c r="I14" s="403" t="str">
        <f>A14&amp;I8&amp;B14</f>
        <v>h/t/年</v>
      </c>
      <c r="J14" s="893" t="e">
        <f>J13/J8</f>
        <v>#DIV/0!</v>
      </c>
      <c r="K14" s="894"/>
      <c r="L14" s="893" t="e">
        <f>L13/L8</f>
        <v>#DIV/0!</v>
      </c>
      <c r="M14" s="894"/>
      <c r="N14" s="404" t="e">
        <f>L14/J14</f>
        <v>#DIV/0!</v>
      </c>
      <c r="Q14" s="42" t="str">
        <f>IF(L13="","",3)</f>
        <v/>
      </c>
      <c r="R14" s="91"/>
      <c r="V14" s="259"/>
      <c r="X14" s="259"/>
    </row>
    <row r="15" spans="1:24" s="2" customFormat="1" ht="22.5" customHeight="1" x14ac:dyDescent="0.15">
      <c r="D15" s="721" t="s">
        <v>186</v>
      </c>
      <c r="E15" s="905" t="s">
        <v>178</v>
      </c>
      <c r="F15" s="906"/>
      <c r="G15" s="906"/>
      <c r="H15" s="907"/>
      <c r="I15" s="133" t="s">
        <v>117</v>
      </c>
      <c r="J15" s="873" t="s">
        <v>132</v>
      </c>
      <c r="K15" s="874"/>
      <c r="L15" s="916"/>
      <c r="M15" s="917"/>
      <c r="N15" s="631"/>
      <c r="V15" s="259"/>
      <c r="X15" s="259"/>
    </row>
    <row r="16" spans="1:24" s="2" customFormat="1" ht="48" customHeight="1" x14ac:dyDescent="0.15">
      <c r="D16" s="722"/>
      <c r="E16" s="908"/>
      <c r="F16" s="909"/>
      <c r="G16" s="909"/>
      <c r="H16" s="910"/>
      <c r="I16" s="406" t="s">
        <v>651</v>
      </c>
      <c r="J16" s="753"/>
      <c r="K16" s="895"/>
      <c r="L16" s="898"/>
      <c r="M16" s="899"/>
      <c r="N16" s="632"/>
      <c r="Q16" s="91"/>
      <c r="R16" s="91"/>
      <c r="V16" s="259"/>
      <c r="X16" s="259"/>
    </row>
    <row r="17" spans="4:24" s="2" customFormat="1" ht="48" customHeight="1" x14ac:dyDescent="0.15">
      <c r="D17" s="723"/>
      <c r="E17" s="913" t="s">
        <v>695</v>
      </c>
      <c r="F17" s="914"/>
      <c r="G17" s="914"/>
      <c r="H17" s="915"/>
      <c r="I17" s="402" t="s">
        <v>696</v>
      </c>
      <c r="J17" s="911">
        <f>IF(J16&lt;&gt;"",J16/J8,)</f>
        <v>0</v>
      </c>
      <c r="K17" s="912"/>
      <c r="L17" s="900"/>
      <c r="M17" s="901"/>
      <c r="N17" s="633"/>
      <c r="Q17" s="91"/>
      <c r="R17" s="42" t="str">
        <f>IF(J17&gt;0,1,"")</f>
        <v/>
      </c>
      <c r="V17" s="259"/>
      <c r="X17" s="259"/>
    </row>
    <row r="18" spans="4:24" s="2" customFormat="1" ht="22.5" customHeight="1" x14ac:dyDescent="0.15">
      <c r="D18" s="725" t="s">
        <v>187</v>
      </c>
      <c r="E18" s="731" t="s">
        <v>180</v>
      </c>
      <c r="F18" s="732"/>
      <c r="G18" s="732"/>
      <c r="H18" s="733"/>
      <c r="I18" s="407" t="s">
        <v>118</v>
      </c>
      <c r="J18" s="896" t="s">
        <v>132</v>
      </c>
      <c r="K18" s="897"/>
      <c r="L18" s="898"/>
      <c r="M18" s="899"/>
      <c r="N18" s="632"/>
      <c r="V18" s="259"/>
      <c r="X18" s="259"/>
    </row>
    <row r="19" spans="4:24" s="2" customFormat="1" ht="48" customHeight="1" x14ac:dyDescent="0.15">
      <c r="D19" s="726"/>
      <c r="E19" s="734"/>
      <c r="F19" s="735"/>
      <c r="G19" s="735"/>
      <c r="H19" s="736"/>
      <c r="I19" s="402" t="s">
        <v>179</v>
      </c>
      <c r="J19" s="692"/>
      <c r="K19" s="876"/>
      <c r="L19" s="900"/>
      <c r="M19" s="901"/>
      <c r="N19" s="633"/>
      <c r="Q19" s="91"/>
      <c r="R19" s="42" t="str">
        <f>IF(J19&gt;0,2,"")</f>
        <v/>
      </c>
      <c r="V19" s="259"/>
      <c r="X19" s="259"/>
    </row>
    <row r="20" spans="4:24" s="30" customFormat="1" ht="21" x14ac:dyDescent="0.15">
      <c r="D20" s="730" t="s">
        <v>192</v>
      </c>
      <c r="E20" s="730"/>
      <c r="F20" s="730"/>
      <c r="G20" s="730"/>
      <c r="H20" s="730"/>
      <c r="I20" s="730"/>
      <c r="J20" s="730"/>
      <c r="K20" s="730"/>
      <c r="L20" s="730"/>
      <c r="M20" s="730"/>
      <c r="N20" s="730"/>
      <c r="V20" s="273"/>
      <c r="X20" s="273"/>
    </row>
    <row r="21" spans="4:24" s="30" customFormat="1" ht="21" x14ac:dyDescent="0.15">
      <c r="D21" s="730" t="s">
        <v>191</v>
      </c>
      <c r="E21" s="730"/>
      <c r="F21" s="730"/>
      <c r="G21" s="730"/>
      <c r="H21" s="730"/>
      <c r="I21" s="730"/>
      <c r="J21" s="730"/>
      <c r="K21" s="730"/>
      <c r="L21" s="730"/>
      <c r="M21" s="730"/>
      <c r="N21" s="730"/>
      <c r="V21" s="273"/>
      <c r="X21" s="273"/>
    </row>
    <row r="22" spans="4:24" s="30" customFormat="1" ht="9" customHeight="1" x14ac:dyDescent="0.15">
      <c r="D22" s="150"/>
      <c r="E22" s="151"/>
      <c r="F22" s="151"/>
      <c r="G22" s="151"/>
      <c r="H22" s="151"/>
      <c r="I22" s="151"/>
      <c r="J22" s="123"/>
      <c r="K22" s="123"/>
      <c r="L22" s="123"/>
      <c r="M22" s="123"/>
      <c r="N22" s="124"/>
      <c r="V22" s="273"/>
      <c r="X22" s="273"/>
    </row>
    <row r="23" spans="4:24" s="2" customFormat="1" ht="30.75" x14ac:dyDescent="0.15">
      <c r="D23" s="654" t="s">
        <v>145</v>
      </c>
      <c r="E23" s="654"/>
      <c r="F23" s="654"/>
      <c r="G23" s="654"/>
      <c r="H23" s="654"/>
      <c r="I23" s="654"/>
      <c r="J23" s="654"/>
      <c r="K23" s="654"/>
      <c r="L23" s="654"/>
      <c r="M23" s="654"/>
      <c r="N23" s="96"/>
      <c r="V23" s="259"/>
      <c r="X23" s="259"/>
    </row>
    <row r="24" spans="4:24" s="12" customFormat="1" ht="32.25" customHeight="1" x14ac:dyDescent="0.15">
      <c r="D24" s="93" t="s">
        <v>0</v>
      </c>
      <c r="E24" s="460" t="s">
        <v>22</v>
      </c>
      <c r="F24" s="461"/>
      <c r="G24" s="461"/>
      <c r="H24" s="663"/>
      <c r="I24" s="93" t="s">
        <v>21</v>
      </c>
      <c r="J24" s="664" t="s">
        <v>24</v>
      </c>
      <c r="K24" s="665"/>
      <c r="L24" s="664" t="s">
        <v>27</v>
      </c>
      <c r="M24" s="665"/>
      <c r="N24" s="93" t="s">
        <v>156</v>
      </c>
      <c r="V24" s="259"/>
      <c r="X24" s="259"/>
    </row>
    <row r="25" spans="4:24" s="2" customFormat="1" ht="21" customHeight="1" x14ac:dyDescent="0.15">
      <c r="D25" s="724" t="s">
        <v>23</v>
      </c>
      <c r="E25" s="687" t="s">
        <v>146</v>
      </c>
      <c r="F25" s="687"/>
      <c r="G25" s="687"/>
      <c r="H25" s="687"/>
      <c r="I25" s="687"/>
      <c r="J25" s="687"/>
      <c r="K25" s="687"/>
      <c r="L25" s="687"/>
      <c r="M25" s="687"/>
      <c r="N25" s="688"/>
      <c r="V25" s="259"/>
      <c r="X25" s="259"/>
    </row>
    <row r="26" spans="4:24" s="2" customFormat="1" ht="22.5" customHeight="1" x14ac:dyDescent="0.15">
      <c r="D26" s="725"/>
      <c r="E26" s="807" t="s">
        <v>143</v>
      </c>
      <c r="F26" s="808"/>
      <c r="G26" s="808"/>
      <c r="H26" s="809"/>
      <c r="I26" s="51" t="s">
        <v>118</v>
      </c>
      <c r="J26" s="805" t="s">
        <v>132</v>
      </c>
      <c r="K26" s="806"/>
      <c r="L26" s="805" t="s">
        <v>133</v>
      </c>
      <c r="M26" s="806"/>
      <c r="N26" s="85" t="s">
        <v>54</v>
      </c>
      <c r="V26" s="259"/>
      <c r="X26" s="259"/>
    </row>
    <row r="27" spans="4:24" s="2" customFormat="1" ht="22.5" customHeight="1" x14ac:dyDescent="0.15">
      <c r="D27" s="725"/>
      <c r="E27" s="810"/>
      <c r="F27" s="811"/>
      <c r="G27" s="811"/>
      <c r="H27" s="812"/>
      <c r="I27" s="634" t="s">
        <v>144</v>
      </c>
      <c r="J27" s="690"/>
      <c r="K27" s="691"/>
      <c r="L27" s="690"/>
      <c r="M27" s="691"/>
      <c r="N27" s="694" t="e">
        <f>L27/J27</f>
        <v>#DIV/0!</v>
      </c>
      <c r="Q27" s="42" t="str">
        <f>IF(L27="","",4)</f>
        <v/>
      </c>
      <c r="R27" s="91"/>
      <c r="V27" s="259"/>
      <c r="X27" s="259"/>
    </row>
    <row r="28" spans="4:24" s="2" customFormat="1" ht="22.5" customHeight="1" x14ac:dyDescent="0.15">
      <c r="D28" s="726"/>
      <c r="E28" s="813"/>
      <c r="F28" s="814"/>
      <c r="G28" s="814"/>
      <c r="H28" s="815"/>
      <c r="I28" s="635"/>
      <c r="J28" s="692"/>
      <c r="K28" s="693"/>
      <c r="L28" s="692"/>
      <c r="M28" s="693"/>
      <c r="N28" s="695"/>
      <c r="V28" s="259"/>
      <c r="X28" s="259"/>
    </row>
    <row r="29" spans="4:24" s="2" customFormat="1" ht="21" customHeight="1" x14ac:dyDescent="0.15">
      <c r="D29" s="724" t="s">
        <v>28</v>
      </c>
      <c r="E29" s="687" t="s">
        <v>194</v>
      </c>
      <c r="F29" s="687"/>
      <c r="G29" s="687"/>
      <c r="H29" s="687"/>
      <c r="I29" s="687"/>
      <c r="J29" s="687"/>
      <c r="K29" s="687"/>
      <c r="L29" s="687"/>
      <c r="M29" s="687"/>
      <c r="N29" s="688"/>
      <c r="V29" s="259"/>
      <c r="X29" s="259"/>
    </row>
    <row r="30" spans="4:24" s="2" customFormat="1" ht="22.5" customHeight="1" x14ac:dyDescent="0.15">
      <c r="D30" s="725"/>
      <c r="E30" s="643" t="s">
        <v>148</v>
      </c>
      <c r="F30" s="644"/>
      <c r="G30" s="644"/>
      <c r="H30" s="645"/>
      <c r="I30" s="52" t="s">
        <v>118</v>
      </c>
      <c r="J30" s="640" t="s">
        <v>132</v>
      </c>
      <c r="K30" s="641"/>
      <c r="L30" s="640" t="s">
        <v>133</v>
      </c>
      <c r="M30" s="641"/>
      <c r="N30" s="92" t="s">
        <v>54</v>
      </c>
      <c r="V30" s="259"/>
      <c r="X30" s="259"/>
    </row>
    <row r="31" spans="4:24" s="2" customFormat="1" ht="22.5" customHeight="1" x14ac:dyDescent="0.15">
      <c r="D31" s="725"/>
      <c r="E31" s="646"/>
      <c r="F31" s="647"/>
      <c r="G31" s="647"/>
      <c r="H31" s="648"/>
      <c r="I31" s="642" t="s">
        <v>149</v>
      </c>
      <c r="J31" s="636"/>
      <c r="K31" s="637"/>
      <c r="L31" s="690"/>
      <c r="M31" s="691"/>
      <c r="N31" s="694" t="e">
        <f>L31/J31</f>
        <v>#DIV/0!</v>
      </c>
      <c r="Q31" s="42" t="str">
        <f>IF(L31="","",5)</f>
        <v/>
      </c>
      <c r="R31" s="91"/>
      <c r="V31" s="259"/>
      <c r="X31" s="259"/>
    </row>
    <row r="32" spans="4:24" s="2" customFormat="1" ht="22.5" customHeight="1" x14ac:dyDescent="0.15">
      <c r="D32" s="725"/>
      <c r="E32" s="649"/>
      <c r="F32" s="650"/>
      <c r="G32" s="650"/>
      <c r="H32" s="651"/>
      <c r="I32" s="689"/>
      <c r="J32" s="638"/>
      <c r="K32" s="639"/>
      <c r="L32" s="692"/>
      <c r="M32" s="693"/>
      <c r="N32" s="695"/>
      <c r="V32" s="259"/>
      <c r="X32" s="259"/>
    </row>
    <row r="33" spans="4:24" s="2" customFormat="1" ht="22.5" customHeight="1" x14ac:dyDescent="0.15">
      <c r="D33" s="725"/>
      <c r="E33" s="643" t="s">
        <v>80</v>
      </c>
      <c r="F33" s="644"/>
      <c r="G33" s="644"/>
      <c r="H33" s="645"/>
      <c r="I33" s="52" t="s">
        <v>118</v>
      </c>
      <c r="J33" s="640" t="s">
        <v>132</v>
      </c>
      <c r="K33" s="641"/>
      <c r="L33" s="640" t="s">
        <v>133</v>
      </c>
      <c r="M33" s="641"/>
      <c r="N33" s="204" t="s">
        <v>54</v>
      </c>
      <c r="V33" s="259"/>
      <c r="X33" s="259"/>
    </row>
    <row r="34" spans="4:24" s="2" customFormat="1" ht="22.5" customHeight="1" x14ac:dyDescent="0.15">
      <c r="D34" s="725"/>
      <c r="E34" s="646"/>
      <c r="F34" s="647"/>
      <c r="G34" s="647"/>
      <c r="H34" s="648"/>
      <c r="I34" s="634" t="s">
        <v>12</v>
      </c>
      <c r="J34" s="636"/>
      <c r="K34" s="637"/>
      <c r="L34" s="636"/>
      <c r="M34" s="637"/>
      <c r="N34" s="694" t="e">
        <f>L34/J34</f>
        <v>#DIV/0!</v>
      </c>
      <c r="Q34" s="42" t="str">
        <f>IF(L34="","",6)</f>
        <v/>
      </c>
      <c r="R34" s="91"/>
      <c r="V34" s="259"/>
      <c r="X34" s="259"/>
    </row>
    <row r="35" spans="4:24" s="2" customFormat="1" ht="22.5" customHeight="1" x14ac:dyDescent="0.15">
      <c r="D35" s="725"/>
      <c r="E35" s="649"/>
      <c r="F35" s="650"/>
      <c r="G35" s="650"/>
      <c r="H35" s="651"/>
      <c r="I35" s="635"/>
      <c r="J35" s="638"/>
      <c r="K35" s="639"/>
      <c r="L35" s="638"/>
      <c r="M35" s="639"/>
      <c r="N35" s="695"/>
      <c r="V35" s="259"/>
      <c r="X35" s="259"/>
    </row>
    <row r="36" spans="4:24" s="2" customFormat="1" ht="22.5" customHeight="1" x14ac:dyDescent="0.15">
      <c r="D36" s="725"/>
      <c r="E36" s="643" t="s">
        <v>153</v>
      </c>
      <c r="F36" s="644"/>
      <c r="G36" s="644"/>
      <c r="H36" s="645"/>
      <c r="I36" s="52" t="s">
        <v>118</v>
      </c>
      <c r="J36" s="640" t="s">
        <v>132</v>
      </c>
      <c r="K36" s="641"/>
      <c r="L36" s="640" t="s">
        <v>133</v>
      </c>
      <c r="M36" s="641"/>
      <c r="N36" s="92" t="s">
        <v>54</v>
      </c>
      <c r="V36" s="259"/>
      <c r="X36" s="259"/>
    </row>
    <row r="37" spans="4:24" s="2" customFormat="1" ht="22.5" customHeight="1" x14ac:dyDescent="0.15">
      <c r="D37" s="725"/>
      <c r="E37" s="646"/>
      <c r="F37" s="647"/>
      <c r="G37" s="647"/>
      <c r="H37" s="648"/>
      <c r="I37" s="642" t="s">
        <v>154</v>
      </c>
      <c r="J37" s="636"/>
      <c r="K37" s="637"/>
      <c r="L37" s="636"/>
      <c r="M37" s="637"/>
      <c r="N37" s="694" t="e">
        <f>L37/J37</f>
        <v>#DIV/0!</v>
      </c>
      <c r="Q37" s="42" t="str">
        <f>IF(L37="","",7)</f>
        <v/>
      </c>
      <c r="R37" s="91"/>
      <c r="V37" s="259"/>
      <c r="X37" s="259"/>
    </row>
    <row r="38" spans="4:24" s="2" customFormat="1" ht="22.5" customHeight="1" x14ac:dyDescent="0.15">
      <c r="D38" s="726"/>
      <c r="E38" s="649"/>
      <c r="F38" s="650"/>
      <c r="G38" s="650"/>
      <c r="H38" s="651"/>
      <c r="I38" s="635"/>
      <c r="J38" s="638"/>
      <c r="K38" s="639"/>
      <c r="L38" s="638"/>
      <c r="M38" s="639"/>
      <c r="N38" s="695"/>
      <c r="V38" s="259"/>
      <c r="X38" s="259"/>
    </row>
    <row r="39" spans="4:24" s="2" customFormat="1" ht="21" customHeight="1" x14ac:dyDescent="0.15">
      <c r="D39" s="725" t="s">
        <v>150</v>
      </c>
      <c r="E39" s="687" t="s">
        <v>151</v>
      </c>
      <c r="F39" s="687"/>
      <c r="G39" s="687"/>
      <c r="H39" s="687"/>
      <c r="I39" s="687"/>
      <c r="J39" s="687"/>
      <c r="K39" s="687"/>
      <c r="L39" s="687"/>
      <c r="M39" s="687"/>
      <c r="N39" s="688"/>
      <c r="V39" s="259"/>
      <c r="X39" s="259"/>
    </row>
    <row r="40" spans="4:24" s="2" customFormat="1" ht="22.5" customHeight="1" x14ac:dyDescent="0.15">
      <c r="D40" s="725"/>
      <c r="E40" s="816" t="s">
        <v>152</v>
      </c>
      <c r="F40" s="817"/>
      <c r="G40" s="817"/>
      <c r="H40" s="818"/>
      <c r="I40" s="114" t="s">
        <v>118</v>
      </c>
      <c r="J40" s="825" t="s">
        <v>132</v>
      </c>
      <c r="K40" s="826"/>
      <c r="L40" s="825" t="s">
        <v>133</v>
      </c>
      <c r="M40" s="826"/>
      <c r="N40" s="115" t="s">
        <v>54</v>
      </c>
      <c r="V40" s="259"/>
      <c r="X40" s="259"/>
    </row>
    <row r="41" spans="4:24" s="2" customFormat="1" ht="22.5" customHeight="1" x14ac:dyDescent="0.15">
      <c r="D41" s="725"/>
      <c r="E41" s="819"/>
      <c r="F41" s="820"/>
      <c r="G41" s="820"/>
      <c r="H41" s="821"/>
      <c r="I41" s="642" t="s">
        <v>25</v>
      </c>
      <c r="J41" s="636"/>
      <c r="K41" s="637"/>
      <c r="L41" s="636"/>
      <c r="M41" s="637"/>
      <c r="N41" s="694" t="e">
        <f>L41/J41</f>
        <v>#DIV/0!</v>
      </c>
      <c r="Q41" s="42" t="str">
        <f>IF(L41="","",8)</f>
        <v/>
      </c>
      <c r="R41" s="91"/>
      <c r="V41" s="259"/>
      <c r="X41" s="259"/>
    </row>
    <row r="42" spans="4:24" s="2" customFormat="1" ht="22.5" customHeight="1" x14ac:dyDescent="0.15">
      <c r="D42" s="726"/>
      <c r="E42" s="822"/>
      <c r="F42" s="823"/>
      <c r="G42" s="823"/>
      <c r="H42" s="824"/>
      <c r="I42" s="689"/>
      <c r="J42" s="638"/>
      <c r="K42" s="639"/>
      <c r="L42" s="638"/>
      <c r="M42" s="639"/>
      <c r="N42" s="695"/>
      <c r="V42" s="259"/>
      <c r="X42" s="259"/>
    </row>
    <row r="43" spans="4:24" s="30" customFormat="1" ht="21" x14ac:dyDescent="0.15">
      <c r="D43" s="50" t="s">
        <v>190</v>
      </c>
      <c r="E43" s="116"/>
      <c r="F43" s="116"/>
      <c r="G43" s="116"/>
      <c r="H43" s="116"/>
      <c r="I43" s="48"/>
      <c r="J43" s="117"/>
      <c r="K43" s="48"/>
      <c r="L43" s="117"/>
      <c r="M43" s="48"/>
      <c r="V43" s="273"/>
      <c r="X43" s="273"/>
    </row>
    <row r="44" spans="4:24" s="118" customFormat="1" ht="21" x14ac:dyDescent="0.15">
      <c r="D44" s="119" t="s">
        <v>85</v>
      </c>
      <c r="E44" s="120"/>
      <c r="F44" s="120"/>
      <c r="G44" s="120"/>
      <c r="H44" s="120"/>
      <c r="I44" s="121"/>
      <c r="J44" s="122"/>
      <c r="K44" s="122"/>
      <c r="L44" s="122"/>
      <c r="M44" s="122"/>
      <c r="V44" s="274"/>
      <c r="X44" s="274"/>
    </row>
    <row r="45" spans="4:24" s="47" customFormat="1" ht="11.25" customHeight="1" x14ac:dyDescent="0.15">
      <c r="D45" s="29"/>
      <c r="E45" s="102"/>
      <c r="F45" s="102"/>
      <c r="G45" s="102"/>
      <c r="H45" s="102"/>
      <c r="I45" s="103"/>
      <c r="J45" s="104"/>
      <c r="K45" s="104"/>
      <c r="L45" s="104"/>
      <c r="M45" s="104"/>
      <c r="N45" s="105"/>
      <c r="V45" s="275"/>
      <c r="X45" s="275"/>
    </row>
    <row r="46" spans="4:24" s="2" customFormat="1" ht="25.5" x14ac:dyDescent="0.2">
      <c r="D46" s="152"/>
      <c r="E46" s="152"/>
      <c r="F46" s="152"/>
      <c r="G46" s="4"/>
      <c r="H46" s="4"/>
      <c r="I46" s="4"/>
      <c r="J46" s="4"/>
      <c r="K46" s="4"/>
      <c r="L46" s="4"/>
      <c r="M46" s="4"/>
      <c r="N46" s="10" t="s">
        <v>644</v>
      </c>
      <c r="V46" s="259"/>
      <c r="X46" s="259"/>
    </row>
    <row r="47" spans="4:24" s="30" customFormat="1" ht="30.75" x14ac:dyDescent="0.15">
      <c r="D47" s="654" t="s">
        <v>656</v>
      </c>
      <c r="E47" s="654"/>
      <c r="F47" s="654"/>
      <c r="G47" s="654"/>
      <c r="H47" s="654"/>
      <c r="I47" s="654"/>
      <c r="J47" s="654"/>
      <c r="K47" s="654"/>
      <c r="L47" s="654"/>
      <c r="M47" s="654"/>
      <c r="N47" s="2"/>
      <c r="V47" s="273"/>
      <c r="X47" s="273"/>
    </row>
    <row r="48" spans="4:24" s="31" customFormat="1" ht="32.25" customHeight="1" x14ac:dyDescent="0.15">
      <c r="D48" s="93" t="s">
        <v>0</v>
      </c>
      <c r="E48" s="460" t="s">
        <v>22</v>
      </c>
      <c r="F48" s="461"/>
      <c r="G48" s="461"/>
      <c r="H48" s="663"/>
      <c r="I48" s="149" t="s">
        <v>21</v>
      </c>
      <c r="J48" s="664" t="s">
        <v>24</v>
      </c>
      <c r="K48" s="665"/>
      <c r="L48" s="664" t="s">
        <v>27</v>
      </c>
      <c r="M48" s="665"/>
      <c r="N48" s="149" t="s">
        <v>156</v>
      </c>
      <c r="Q48" s="38" t="s">
        <v>76</v>
      </c>
      <c r="R48" s="38"/>
      <c r="V48" s="273"/>
      <c r="X48" s="273"/>
    </row>
    <row r="49" spans="4:24" s="30" customFormat="1" ht="21.75" customHeight="1" x14ac:dyDescent="0.15">
      <c r="D49" s="779" t="s">
        <v>23</v>
      </c>
      <c r="E49" s="788" t="s">
        <v>193</v>
      </c>
      <c r="F49" s="789"/>
      <c r="G49" s="789"/>
      <c r="H49" s="790"/>
      <c r="I49" s="153" t="s">
        <v>117</v>
      </c>
      <c r="J49" s="653" t="s">
        <v>132</v>
      </c>
      <c r="K49" s="653"/>
      <c r="L49" s="653" t="s">
        <v>133</v>
      </c>
      <c r="M49" s="653"/>
      <c r="N49" s="249" t="s">
        <v>55</v>
      </c>
      <c r="V49" s="273"/>
      <c r="X49" s="273"/>
    </row>
    <row r="50" spans="4:24" s="30" customFormat="1" ht="29.25" customHeight="1" x14ac:dyDescent="0.15">
      <c r="D50" s="780"/>
      <c r="E50" s="749" t="s">
        <v>155</v>
      </c>
      <c r="F50" s="750"/>
      <c r="G50" s="753"/>
      <c r="H50" s="754"/>
      <c r="I50" s="758"/>
      <c r="J50" s="756"/>
      <c r="K50" s="756"/>
      <c r="L50" s="756"/>
      <c r="M50" s="753"/>
      <c r="N50" s="270" t="e">
        <f>L50/J50</f>
        <v>#DIV/0!</v>
      </c>
      <c r="R50" s="49"/>
      <c r="V50" s="273"/>
      <c r="X50" s="273"/>
    </row>
    <row r="51" spans="4:24" s="30" customFormat="1" ht="29.25" customHeight="1" x14ac:dyDescent="0.15">
      <c r="D51" s="780"/>
      <c r="E51" s="751" t="s">
        <v>155</v>
      </c>
      <c r="F51" s="752"/>
      <c r="G51" s="743"/>
      <c r="H51" s="755"/>
      <c r="I51" s="759"/>
      <c r="J51" s="683"/>
      <c r="K51" s="683"/>
      <c r="L51" s="683"/>
      <c r="M51" s="743"/>
      <c r="N51" s="271" t="e">
        <f>L51/J51</f>
        <v>#DIV/0!</v>
      </c>
      <c r="Q51" s="49"/>
      <c r="R51" s="49"/>
      <c r="V51" s="273"/>
      <c r="X51" s="273"/>
    </row>
    <row r="52" spans="4:24" s="30" customFormat="1" ht="29.25" customHeight="1" x14ac:dyDescent="0.15">
      <c r="D52" s="780"/>
      <c r="E52" s="737" t="s">
        <v>155</v>
      </c>
      <c r="F52" s="738"/>
      <c r="G52" s="761"/>
      <c r="H52" s="762"/>
      <c r="I52" s="759"/>
      <c r="J52" s="757"/>
      <c r="K52" s="757"/>
      <c r="L52" s="757"/>
      <c r="M52" s="692"/>
      <c r="N52" s="203" t="e">
        <f>L52/J52</f>
        <v>#DIV/0!</v>
      </c>
      <c r="Q52" s="49"/>
      <c r="R52" s="49"/>
      <c r="V52" s="273"/>
      <c r="X52" s="273"/>
    </row>
    <row r="53" spans="4:24" s="30" customFormat="1" ht="29.25" customHeight="1" x14ac:dyDescent="0.15">
      <c r="D53" s="781"/>
      <c r="E53" s="746" t="s">
        <v>157</v>
      </c>
      <c r="F53" s="747"/>
      <c r="G53" s="747"/>
      <c r="H53" s="748"/>
      <c r="I53" s="760"/>
      <c r="J53" s="652" t="s">
        <v>268</v>
      </c>
      <c r="K53" s="652"/>
      <c r="L53" s="652" t="s">
        <v>268</v>
      </c>
      <c r="M53" s="652"/>
      <c r="N53" s="203" t="e">
        <f ca="1">AVERAGEIF(L50:M52,"&gt;0",N50:N52)</f>
        <v>#DIV/0!</v>
      </c>
      <c r="Q53" s="41" t="str">
        <f>IF(L50="","",9)</f>
        <v/>
      </c>
      <c r="V53" s="273"/>
      <c r="X53" s="273"/>
    </row>
    <row r="54" spans="4:24" s="30" customFormat="1" ht="21" customHeight="1" x14ac:dyDescent="0.15">
      <c r="D54" s="778" t="s">
        <v>158</v>
      </c>
      <c r="E54" s="687"/>
      <c r="F54" s="687"/>
      <c r="G54" s="687"/>
      <c r="H54" s="687"/>
      <c r="I54" s="687"/>
      <c r="J54" s="687"/>
      <c r="K54" s="687"/>
      <c r="L54" s="687"/>
      <c r="M54" s="687"/>
      <c r="N54" s="688"/>
      <c r="V54" s="273"/>
      <c r="X54" s="273"/>
    </row>
    <row r="55" spans="4:24" s="30" customFormat="1" ht="21.75" customHeight="1" x14ac:dyDescent="0.15">
      <c r="D55" s="779" t="s">
        <v>28</v>
      </c>
      <c r="E55" s="767" t="s">
        <v>212</v>
      </c>
      <c r="F55" s="768"/>
      <c r="G55" s="768"/>
      <c r="H55" s="769"/>
      <c r="I55" s="137" t="s">
        <v>117</v>
      </c>
      <c r="J55" s="770" t="s">
        <v>132</v>
      </c>
      <c r="K55" s="770"/>
      <c r="L55" s="770" t="s">
        <v>133</v>
      </c>
      <c r="M55" s="770"/>
      <c r="N55" s="252" t="s">
        <v>55</v>
      </c>
      <c r="V55" s="273"/>
      <c r="X55" s="273"/>
    </row>
    <row r="56" spans="4:24" s="30" customFormat="1" ht="29.25" customHeight="1" x14ac:dyDescent="0.15">
      <c r="D56" s="839"/>
      <c r="E56" s="832" t="s">
        <v>155</v>
      </c>
      <c r="F56" s="833"/>
      <c r="G56" s="765"/>
      <c r="H56" s="766"/>
      <c r="I56" s="759"/>
      <c r="J56" s="756"/>
      <c r="K56" s="756"/>
      <c r="L56" s="756"/>
      <c r="M56" s="753"/>
      <c r="N56" s="270" t="e">
        <f>L56/J56</f>
        <v>#DIV/0!</v>
      </c>
      <c r="R56" s="49"/>
      <c r="V56" s="273"/>
      <c r="X56" s="273"/>
    </row>
    <row r="57" spans="4:24" s="30" customFormat="1" ht="29.25" customHeight="1" x14ac:dyDescent="0.15">
      <c r="D57" s="839"/>
      <c r="E57" s="834" t="s">
        <v>155</v>
      </c>
      <c r="F57" s="835"/>
      <c r="G57" s="717"/>
      <c r="H57" s="718"/>
      <c r="I57" s="759"/>
      <c r="J57" s="683"/>
      <c r="K57" s="683"/>
      <c r="L57" s="683"/>
      <c r="M57" s="743"/>
      <c r="N57" s="271" t="e">
        <f>L57/J57</f>
        <v>#DIV/0!</v>
      </c>
      <c r="Q57" s="49"/>
      <c r="R57" s="49"/>
      <c r="V57" s="273"/>
      <c r="X57" s="273"/>
    </row>
    <row r="58" spans="4:24" s="30" customFormat="1" ht="29.25" customHeight="1" x14ac:dyDescent="0.15">
      <c r="D58" s="839"/>
      <c r="E58" s="830" t="s">
        <v>155</v>
      </c>
      <c r="F58" s="831"/>
      <c r="G58" s="761"/>
      <c r="H58" s="762"/>
      <c r="I58" s="759"/>
      <c r="J58" s="757"/>
      <c r="K58" s="757"/>
      <c r="L58" s="757"/>
      <c r="M58" s="692"/>
      <c r="N58" s="203" t="e">
        <f>L58/J58</f>
        <v>#DIV/0!</v>
      </c>
      <c r="Q58" s="49"/>
      <c r="R58" s="49"/>
      <c r="V58" s="273"/>
      <c r="X58" s="273"/>
    </row>
    <row r="59" spans="4:24" s="30" customFormat="1" ht="29.25" customHeight="1" x14ac:dyDescent="0.15">
      <c r="D59" s="839"/>
      <c r="E59" s="842" t="s">
        <v>157</v>
      </c>
      <c r="F59" s="843"/>
      <c r="G59" s="843"/>
      <c r="H59" s="844"/>
      <c r="I59" s="760"/>
      <c r="J59" s="652" t="s">
        <v>268</v>
      </c>
      <c r="K59" s="652"/>
      <c r="L59" s="652" t="s">
        <v>268</v>
      </c>
      <c r="M59" s="652"/>
      <c r="N59" s="203" t="e">
        <f ca="1">AVERAGEIF(L56:M58,"&gt;0",N56:N58)</f>
        <v>#DIV/0!</v>
      </c>
      <c r="Q59" s="41" t="str">
        <f>IF(L56="","",10)</f>
        <v/>
      </c>
      <c r="V59" s="273"/>
      <c r="X59" s="273"/>
    </row>
    <row r="60" spans="4:24" s="30" customFormat="1" ht="21.75" customHeight="1" x14ac:dyDescent="0.15">
      <c r="D60" s="839"/>
      <c r="E60" s="791" t="s">
        <v>211</v>
      </c>
      <c r="F60" s="792"/>
      <c r="G60" s="792"/>
      <c r="H60" s="793"/>
      <c r="I60" s="160" t="s">
        <v>117</v>
      </c>
      <c r="J60" s="777" t="s">
        <v>132</v>
      </c>
      <c r="K60" s="777"/>
      <c r="L60" s="777" t="s">
        <v>133</v>
      </c>
      <c r="M60" s="777"/>
      <c r="N60" s="202" t="s">
        <v>55</v>
      </c>
      <c r="V60" s="273"/>
      <c r="X60" s="273"/>
    </row>
    <row r="61" spans="4:24" s="30" customFormat="1" ht="29.25" customHeight="1" x14ac:dyDescent="0.15">
      <c r="D61" s="839"/>
      <c r="E61" s="763" t="s">
        <v>210</v>
      </c>
      <c r="F61" s="764"/>
      <c r="G61" s="765"/>
      <c r="H61" s="766"/>
      <c r="I61" s="759"/>
      <c r="J61" s="756"/>
      <c r="K61" s="756"/>
      <c r="L61" s="756"/>
      <c r="M61" s="753"/>
      <c r="N61" s="270" t="e">
        <f>L61/J61</f>
        <v>#DIV/0!</v>
      </c>
      <c r="R61" s="49"/>
      <c r="V61" s="273"/>
      <c r="X61" s="273"/>
    </row>
    <row r="62" spans="4:24" s="30" customFormat="1" ht="29.25" customHeight="1" x14ac:dyDescent="0.15">
      <c r="D62" s="839"/>
      <c r="E62" s="715" t="s">
        <v>210</v>
      </c>
      <c r="F62" s="716"/>
      <c r="G62" s="717"/>
      <c r="H62" s="718"/>
      <c r="I62" s="759"/>
      <c r="J62" s="683"/>
      <c r="K62" s="683"/>
      <c r="L62" s="683"/>
      <c r="M62" s="743"/>
      <c r="N62" s="271" t="e">
        <f>L62/J62</f>
        <v>#DIV/0!</v>
      </c>
      <c r="Q62" s="49"/>
      <c r="R62" s="49"/>
      <c r="V62" s="273"/>
      <c r="X62" s="273"/>
    </row>
    <row r="63" spans="4:24" s="30" customFormat="1" ht="29.25" customHeight="1" x14ac:dyDescent="0.15">
      <c r="D63" s="839"/>
      <c r="E63" s="744" t="s">
        <v>210</v>
      </c>
      <c r="F63" s="745"/>
      <c r="G63" s="761"/>
      <c r="H63" s="762"/>
      <c r="I63" s="759"/>
      <c r="J63" s="757"/>
      <c r="K63" s="757"/>
      <c r="L63" s="757"/>
      <c r="M63" s="692"/>
      <c r="N63" s="203" t="e">
        <f>L63/J63</f>
        <v>#DIV/0!</v>
      </c>
      <c r="Q63" s="49"/>
      <c r="R63" s="49"/>
      <c r="V63" s="273"/>
      <c r="X63" s="273"/>
    </row>
    <row r="64" spans="4:24" s="30" customFormat="1" ht="29.25" customHeight="1" x14ac:dyDescent="0.15">
      <c r="D64" s="839"/>
      <c r="E64" s="836" t="s">
        <v>157</v>
      </c>
      <c r="F64" s="837"/>
      <c r="G64" s="837"/>
      <c r="H64" s="838"/>
      <c r="I64" s="760"/>
      <c r="J64" s="652" t="s">
        <v>268</v>
      </c>
      <c r="K64" s="652"/>
      <c r="L64" s="652" t="s">
        <v>268</v>
      </c>
      <c r="M64" s="652"/>
      <c r="N64" s="203" t="e">
        <f ca="1">AVERAGEIF(L61:M63,"&gt;0",N61:N63)</f>
        <v>#DIV/0!</v>
      </c>
      <c r="Q64" s="41" t="str">
        <f>IF(L61="","",11)</f>
        <v/>
      </c>
      <c r="V64" s="273"/>
      <c r="X64" s="273"/>
    </row>
    <row r="65" spans="4:24" s="30" customFormat="1" ht="21.75" customHeight="1" x14ac:dyDescent="0.15">
      <c r="D65" s="839"/>
      <c r="E65" s="827" t="s">
        <v>208</v>
      </c>
      <c r="F65" s="828"/>
      <c r="G65" s="828"/>
      <c r="H65" s="829"/>
      <c r="I65" s="138" t="s">
        <v>117</v>
      </c>
      <c r="J65" s="739" t="s">
        <v>132</v>
      </c>
      <c r="K65" s="739"/>
      <c r="L65" s="739" t="s">
        <v>133</v>
      </c>
      <c r="M65" s="739"/>
      <c r="N65" s="253" t="s">
        <v>55</v>
      </c>
      <c r="V65" s="273"/>
      <c r="X65" s="273"/>
    </row>
    <row r="66" spans="4:24" s="30" customFormat="1" ht="29.25" customHeight="1" x14ac:dyDescent="0.15">
      <c r="D66" s="839"/>
      <c r="E66" s="849" t="s">
        <v>205</v>
      </c>
      <c r="F66" s="850"/>
      <c r="G66" s="765"/>
      <c r="H66" s="766"/>
      <c r="I66" s="759"/>
      <c r="J66" s="851"/>
      <c r="K66" s="851"/>
      <c r="L66" s="851"/>
      <c r="M66" s="765"/>
      <c r="N66" s="270" t="e">
        <f>L66/J66</f>
        <v>#DIV/0!</v>
      </c>
      <c r="R66" s="49"/>
      <c r="V66" s="273"/>
      <c r="X66" s="273"/>
    </row>
    <row r="67" spans="4:24" s="30" customFormat="1" ht="29.25" customHeight="1" x14ac:dyDescent="0.15">
      <c r="D67" s="839"/>
      <c r="E67" s="860" t="s">
        <v>205</v>
      </c>
      <c r="F67" s="861"/>
      <c r="G67" s="717"/>
      <c r="H67" s="718"/>
      <c r="I67" s="759"/>
      <c r="J67" s="857"/>
      <c r="K67" s="857"/>
      <c r="L67" s="857"/>
      <c r="M67" s="717"/>
      <c r="N67" s="271" t="e">
        <f>L67/J67</f>
        <v>#DIV/0!</v>
      </c>
      <c r="Q67" s="49"/>
      <c r="R67" s="49"/>
      <c r="V67" s="273"/>
      <c r="X67" s="273"/>
    </row>
    <row r="68" spans="4:24" s="30" customFormat="1" ht="29.25" customHeight="1" x14ac:dyDescent="0.15">
      <c r="D68" s="839"/>
      <c r="E68" s="923" t="s">
        <v>205</v>
      </c>
      <c r="F68" s="924"/>
      <c r="G68" s="761"/>
      <c r="H68" s="762"/>
      <c r="I68" s="759"/>
      <c r="J68" s="760"/>
      <c r="K68" s="760"/>
      <c r="L68" s="760"/>
      <c r="M68" s="761"/>
      <c r="N68" s="203" t="e">
        <f>L68/J68</f>
        <v>#DIV/0!</v>
      </c>
      <c r="Q68" s="49"/>
      <c r="R68" s="49"/>
      <c r="V68" s="273"/>
      <c r="X68" s="273"/>
    </row>
    <row r="69" spans="4:24" s="30" customFormat="1" ht="29.25" customHeight="1" x14ac:dyDescent="0.15">
      <c r="D69" s="839"/>
      <c r="E69" s="740" t="s">
        <v>157</v>
      </c>
      <c r="F69" s="741"/>
      <c r="G69" s="741"/>
      <c r="H69" s="742"/>
      <c r="I69" s="760"/>
      <c r="J69" s="652" t="s">
        <v>268</v>
      </c>
      <c r="K69" s="652"/>
      <c r="L69" s="652" t="s">
        <v>268</v>
      </c>
      <c r="M69" s="652"/>
      <c r="N69" s="203" t="e">
        <f ca="1">AVERAGEIF(L66:M68,"&gt;0",N66:N68)</f>
        <v>#DIV/0!</v>
      </c>
      <c r="Q69" s="41" t="str">
        <f>IF(L66="","",12)</f>
        <v/>
      </c>
      <c r="V69" s="273"/>
      <c r="X69" s="273"/>
    </row>
    <row r="70" spans="4:24" s="30" customFormat="1" ht="21.75" customHeight="1" x14ac:dyDescent="0.15">
      <c r="D70" s="839"/>
      <c r="E70" s="852" t="s">
        <v>209</v>
      </c>
      <c r="F70" s="853"/>
      <c r="G70" s="853"/>
      <c r="H70" s="854"/>
      <c r="I70" s="161" t="s">
        <v>117</v>
      </c>
      <c r="J70" s="841" t="s">
        <v>132</v>
      </c>
      <c r="K70" s="841"/>
      <c r="L70" s="841" t="s">
        <v>133</v>
      </c>
      <c r="M70" s="841"/>
      <c r="N70" s="162" t="s">
        <v>55</v>
      </c>
      <c r="V70" s="273"/>
      <c r="X70" s="273"/>
    </row>
    <row r="71" spans="4:24" s="30" customFormat="1" ht="29.25" customHeight="1" x14ac:dyDescent="0.15">
      <c r="D71" s="839"/>
      <c r="E71" s="918" t="s">
        <v>205</v>
      </c>
      <c r="F71" s="919"/>
      <c r="G71" s="765"/>
      <c r="H71" s="766"/>
      <c r="I71" s="759"/>
      <c r="J71" s="851"/>
      <c r="K71" s="851"/>
      <c r="L71" s="851"/>
      <c r="M71" s="765"/>
      <c r="N71" s="270" t="e">
        <f>L71/J71</f>
        <v>#DIV/0!</v>
      </c>
      <c r="R71" s="49"/>
      <c r="V71" s="273"/>
      <c r="X71" s="273"/>
    </row>
    <row r="72" spans="4:24" s="30" customFormat="1" ht="29.25" customHeight="1" x14ac:dyDescent="0.15">
      <c r="D72" s="839"/>
      <c r="E72" s="855" t="s">
        <v>205</v>
      </c>
      <c r="F72" s="856"/>
      <c r="G72" s="717"/>
      <c r="H72" s="718"/>
      <c r="I72" s="759"/>
      <c r="J72" s="857"/>
      <c r="K72" s="857"/>
      <c r="L72" s="857"/>
      <c r="M72" s="717"/>
      <c r="N72" s="271" t="e">
        <f>L72/J72</f>
        <v>#DIV/0!</v>
      </c>
      <c r="Q72" s="49"/>
      <c r="R72" s="49"/>
      <c r="V72" s="273"/>
      <c r="X72" s="273"/>
    </row>
    <row r="73" spans="4:24" s="30" customFormat="1" ht="29.25" customHeight="1" x14ac:dyDescent="0.15">
      <c r="D73" s="839"/>
      <c r="E73" s="858" t="s">
        <v>205</v>
      </c>
      <c r="F73" s="859"/>
      <c r="G73" s="761"/>
      <c r="H73" s="762"/>
      <c r="I73" s="759"/>
      <c r="J73" s="760"/>
      <c r="K73" s="760"/>
      <c r="L73" s="760"/>
      <c r="M73" s="761"/>
      <c r="N73" s="203" t="e">
        <f>L73/J73</f>
        <v>#DIV/0!</v>
      </c>
      <c r="Q73" s="49"/>
      <c r="R73" s="49"/>
      <c r="V73" s="273"/>
      <c r="X73" s="273"/>
    </row>
    <row r="74" spans="4:24" s="30" customFormat="1" ht="29.25" customHeight="1" x14ac:dyDescent="0.15">
      <c r="D74" s="840"/>
      <c r="E74" s="920" t="s">
        <v>157</v>
      </c>
      <c r="F74" s="921"/>
      <c r="G74" s="921"/>
      <c r="H74" s="922"/>
      <c r="I74" s="760"/>
      <c r="J74" s="652" t="s">
        <v>268</v>
      </c>
      <c r="K74" s="652"/>
      <c r="L74" s="652" t="s">
        <v>268</v>
      </c>
      <c r="M74" s="652"/>
      <c r="N74" s="203" t="e">
        <f ca="1">AVERAGEIF(L71:M73,"&gt;0",N71:N73)</f>
        <v>#DIV/0!</v>
      </c>
      <c r="Q74" s="41" t="str">
        <f>IF(L71="","",13)</f>
        <v/>
      </c>
      <c r="V74" s="273"/>
      <c r="X74" s="273"/>
    </row>
    <row r="75" spans="4:24" s="127" customFormat="1" ht="6.75" customHeight="1" x14ac:dyDescent="0.15">
      <c r="D75" s="128"/>
      <c r="E75" s="126"/>
      <c r="F75" s="126"/>
      <c r="G75" s="126"/>
      <c r="H75" s="126"/>
      <c r="I75" s="126"/>
      <c r="J75" s="126"/>
      <c r="K75" s="126"/>
      <c r="L75" s="123"/>
      <c r="M75" s="123"/>
      <c r="N75" s="124"/>
      <c r="V75" s="276"/>
      <c r="X75" s="276"/>
    </row>
    <row r="76" spans="4:24" s="30" customFormat="1" ht="32.25" customHeight="1" x14ac:dyDescent="0.15">
      <c r="D76" s="129" t="s">
        <v>161</v>
      </c>
      <c r="E76" s="775" t="s">
        <v>162</v>
      </c>
      <c r="F76" s="848"/>
      <c r="G76" s="848"/>
      <c r="H76" s="848"/>
      <c r="I76" s="776"/>
      <c r="J76" s="775" t="s">
        <v>163</v>
      </c>
      <c r="K76" s="776"/>
      <c r="L76" s="123"/>
      <c r="M76" s="123"/>
      <c r="N76" s="124"/>
      <c r="V76" s="273"/>
      <c r="X76" s="273"/>
    </row>
    <row r="77" spans="4:24" s="30" customFormat="1" ht="45.75" customHeight="1" x14ac:dyDescent="0.15">
      <c r="D77" s="125" t="s">
        <v>150</v>
      </c>
      <c r="E77" s="845" t="s">
        <v>160</v>
      </c>
      <c r="F77" s="846"/>
      <c r="G77" s="846"/>
      <c r="H77" s="846"/>
      <c r="I77" s="847"/>
      <c r="J77" s="775"/>
      <c r="K77" s="776"/>
      <c r="L77" s="123"/>
      <c r="M77" s="123"/>
      <c r="N77" s="124"/>
      <c r="R77" s="42" t="str">
        <f>IF(J77="○",3,"")</f>
        <v/>
      </c>
      <c r="S77" s="42" t="str">
        <f>IF(J77="○",1,"")</f>
        <v/>
      </c>
      <c r="V77" s="273"/>
      <c r="X77" s="273"/>
    </row>
    <row r="78" spans="4:24" s="30" customFormat="1" ht="66" customHeight="1" x14ac:dyDescent="0.15">
      <c r="D78" s="125" t="s">
        <v>159</v>
      </c>
      <c r="E78" s="845" t="s">
        <v>213</v>
      </c>
      <c r="F78" s="846"/>
      <c r="G78" s="846"/>
      <c r="H78" s="846"/>
      <c r="I78" s="847"/>
      <c r="J78" s="775"/>
      <c r="K78" s="776"/>
      <c r="L78" s="123"/>
      <c r="M78" s="123"/>
      <c r="N78" s="124"/>
      <c r="R78" s="42" t="str">
        <f>IF(J78="○",4,"")</f>
        <v/>
      </c>
      <c r="S78" s="42" t="str">
        <f>IF(J78="○",1,"")</f>
        <v/>
      </c>
      <c r="V78" s="273"/>
      <c r="X78" s="273"/>
    </row>
    <row r="79" spans="4:24" s="30" customFormat="1" ht="21" x14ac:dyDescent="0.15">
      <c r="D79" s="50" t="s">
        <v>207</v>
      </c>
      <c r="E79" s="116"/>
      <c r="F79" s="116"/>
      <c r="G79" s="116"/>
      <c r="H79" s="116"/>
      <c r="I79" s="48"/>
      <c r="J79" s="117"/>
      <c r="K79" s="48"/>
      <c r="L79" s="117"/>
      <c r="M79" s="48"/>
      <c r="V79" s="273"/>
      <c r="X79" s="273"/>
    </row>
    <row r="80" spans="4:24" s="30" customFormat="1" ht="21" x14ac:dyDescent="0.15">
      <c r="D80" s="94" t="s">
        <v>206</v>
      </c>
      <c r="E80" s="116"/>
      <c r="F80" s="116"/>
      <c r="G80" s="116"/>
      <c r="H80" s="116"/>
      <c r="I80" s="48"/>
      <c r="J80" s="117"/>
      <c r="K80" s="48"/>
      <c r="L80" s="117"/>
      <c r="M80" s="48"/>
      <c r="V80" s="273"/>
      <c r="X80" s="273"/>
    </row>
    <row r="81" spans="4:24" s="2" customFormat="1" ht="6" customHeight="1" x14ac:dyDescent="0.15">
      <c r="D81" s="100"/>
      <c r="E81" s="99"/>
      <c r="F81" s="99"/>
      <c r="G81" s="99"/>
      <c r="H81" s="99"/>
      <c r="I81" s="100"/>
      <c r="J81" s="101"/>
      <c r="K81" s="100"/>
      <c r="L81" s="101"/>
      <c r="M81" s="100"/>
      <c r="N81" s="96"/>
      <c r="V81" s="259"/>
      <c r="X81" s="259"/>
    </row>
    <row r="82" spans="4:24" s="2" customFormat="1" ht="15" customHeight="1" x14ac:dyDescent="0.2">
      <c r="D82" s="100"/>
      <c r="E82" s="100"/>
      <c r="F82" s="100"/>
      <c r="G82" s="106"/>
      <c r="H82" s="106"/>
      <c r="I82" s="106"/>
      <c r="J82" s="106"/>
      <c r="K82" s="106"/>
      <c r="L82" s="106"/>
      <c r="M82" s="106"/>
      <c r="N82" s="96"/>
      <c r="V82" s="259"/>
      <c r="X82" s="259"/>
    </row>
    <row r="83" spans="4:24" s="2" customFormat="1" ht="30.75" x14ac:dyDescent="0.15">
      <c r="D83" s="654" t="s">
        <v>173</v>
      </c>
      <c r="E83" s="654"/>
      <c r="F83" s="654"/>
      <c r="G83" s="654"/>
      <c r="H83" s="654"/>
      <c r="I83" s="654"/>
      <c r="J83" s="654"/>
      <c r="K83" s="654"/>
      <c r="L83" s="654"/>
      <c r="M83" s="654"/>
      <c r="N83" s="96"/>
      <c r="V83" s="259"/>
      <c r="X83" s="259"/>
    </row>
    <row r="84" spans="4:24" s="12" customFormat="1" ht="32.25" customHeight="1" x14ac:dyDescent="0.15">
      <c r="D84" s="93" t="s">
        <v>0</v>
      </c>
      <c r="E84" s="783" t="s">
        <v>22</v>
      </c>
      <c r="F84" s="783"/>
      <c r="G84" s="783"/>
      <c r="H84" s="783"/>
      <c r="I84" s="93" t="s">
        <v>21</v>
      </c>
      <c r="J84" s="782" t="s">
        <v>24</v>
      </c>
      <c r="K84" s="783"/>
      <c r="L84" s="782" t="s">
        <v>27</v>
      </c>
      <c r="M84" s="783"/>
      <c r="N84" s="93" t="s">
        <v>156</v>
      </c>
      <c r="V84" s="259"/>
      <c r="X84" s="259"/>
    </row>
    <row r="85" spans="4:24" s="2" customFormat="1" ht="21" customHeight="1" x14ac:dyDescent="0.15">
      <c r="D85" s="721" t="s">
        <v>23</v>
      </c>
      <c r="E85" s="709" t="s">
        <v>260</v>
      </c>
      <c r="F85" s="710"/>
      <c r="G85" s="710"/>
      <c r="H85" s="711"/>
      <c r="I85" s="139" t="s">
        <v>118</v>
      </c>
      <c r="J85" s="803" t="s">
        <v>132</v>
      </c>
      <c r="K85" s="804"/>
      <c r="L85" s="719" t="s">
        <v>133</v>
      </c>
      <c r="M85" s="720"/>
      <c r="N85" s="140" t="s">
        <v>54</v>
      </c>
      <c r="V85" s="259"/>
      <c r="X85" s="259"/>
    </row>
    <row r="86" spans="4:24" s="2" customFormat="1" ht="45" customHeight="1" x14ac:dyDescent="0.15">
      <c r="D86" s="722"/>
      <c r="E86" s="712"/>
      <c r="F86" s="713"/>
      <c r="G86" s="713"/>
      <c r="H86" s="714"/>
      <c r="I86" s="198" t="s">
        <v>174</v>
      </c>
      <c r="J86" s="801"/>
      <c r="K86" s="802"/>
      <c r="L86" s="801"/>
      <c r="M86" s="802"/>
      <c r="N86" s="141" t="e">
        <f>L86/J86</f>
        <v>#DIV/0!</v>
      </c>
      <c r="Q86" s="41" t="str">
        <f>IF(L86="","",14)</f>
        <v/>
      </c>
      <c r="R86" s="49"/>
      <c r="V86" s="259"/>
      <c r="X86" s="259"/>
    </row>
    <row r="87" spans="4:24" s="2" customFormat="1" ht="45" customHeight="1" x14ac:dyDescent="0.15">
      <c r="D87" s="723"/>
      <c r="E87" s="796" t="s">
        <v>261</v>
      </c>
      <c r="F87" s="797"/>
      <c r="G87" s="797"/>
      <c r="H87" s="798"/>
      <c r="I87" s="163" t="s">
        <v>165</v>
      </c>
      <c r="J87" s="799"/>
      <c r="K87" s="800"/>
      <c r="L87" s="799"/>
      <c r="M87" s="800"/>
      <c r="N87" s="142" t="e">
        <f>L87/J87</f>
        <v>#DIV/0!</v>
      </c>
      <c r="Q87" s="41" t="str">
        <f>IF(L87="","",15)</f>
        <v/>
      </c>
      <c r="R87" s="49"/>
      <c r="V87" s="259"/>
      <c r="X87" s="259"/>
    </row>
    <row r="88" spans="4:24" s="2" customFormat="1" ht="15.75" customHeight="1" x14ac:dyDescent="0.2">
      <c r="D88" s="100"/>
      <c r="E88" s="100"/>
      <c r="F88" s="100"/>
      <c r="G88" s="106"/>
      <c r="H88" s="106"/>
      <c r="I88" s="106"/>
      <c r="J88" s="106"/>
      <c r="K88" s="106"/>
      <c r="L88" s="106"/>
      <c r="M88" s="106"/>
      <c r="N88" s="107"/>
      <c r="Q88" s="49"/>
      <c r="R88" s="49"/>
      <c r="V88" s="259"/>
      <c r="X88" s="259"/>
    </row>
    <row r="89" spans="4:24" s="2" customFormat="1" ht="30.75" x14ac:dyDescent="0.15">
      <c r="D89" s="654" t="s">
        <v>185</v>
      </c>
      <c r="E89" s="654"/>
      <c r="F89" s="654"/>
      <c r="G89" s="654"/>
      <c r="H89" s="654"/>
      <c r="I89" s="654"/>
      <c r="J89" s="654"/>
      <c r="K89" s="654"/>
      <c r="L89" s="654"/>
      <c r="M89" s="654"/>
      <c r="V89" s="259"/>
      <c r="X89" s="259"/>
    </row>
    <row r="90" spans="4:24" s="31" customFormat="1" ht="32.25" hidden="1" customHeight="1" x14ac:dyDescent="0.15">
      <c r="D90" s="97" t="s">
        <v>0</v>
      </c>
      <c r="E90" s="656" t="s">
        <v>22</v>
      </c>
      <c r="F90" s="656"/>
      <c r="G90" s="656"/>
      <c r="H90" s="656"/>
      <c r="I90" s="97" t="s">
        <v>21</v>
      </c>
      <c r="J90" s="655" t="s">
        <v>24</v>
      </c>
      <c r="K90" s="656"/>
      <c r="L90" s="655" t="s">
        <v>27</v>
      </c>
      <c r="M90" s="656"/>
      <c r="N90" s="97" t="s">
        <v>53</v>
      </c>
      <c r="Q90" s="2"/>
      <c r="R90" s="2"/>
      <c r="S90" s="2"/>
      <c r="T90" s="2"/>
      <c r="U90" s="2"/>
      <c r="V90" s="259"/>
      <c r="W90" s="2"/>
      <c r="X90" s="259"/>
    </row>
    <row r="91" spans="4:24" s="30" customFormat="1" ht="21" hidden="1" customHeight="1" x14ac:dyDescent="0.15">
      <c r="D91" s="772" t="s">
        <v>23</v>
      </c>
      <c r="E91" s="682" t="s">
        <v>65</v>
      </c>
      <c r="F91" s="668"/>
      <c r="G91" s="668"/>
      <c r="H91" s="669"/>
      <c r="I91" s="108" t="s">
        <v>29</v>
      </c>
      <c r="J91" s="673" t="s">
        <v>30</v>
      </c>
      <c r="K91" s="674"/>
      <c r="L91" s="675" t="s">
        <v>26</v>
      </c>
      <c r="M91" s="676"/>
      <c r="N91" s="98" t="s">
        <v>54</v>
      </c>
      <c r="Q91" s="31"/>
      <c r="R91" s="31"/>
      <c r="S91" s="31"/>
      <c r="T91" s="31"/>
      <c r="U91" s="31"/>
      <c r="V91" s="273"/>
      <c r="W91" s="31"/>
      <c r="X91" s="273"/>
    </row>
    <row r="92" spans="4:24" s="30" customFormat="1" ht="30" hidden="1" customHeight="1" x14ac:dyDescent="0.15">
      <c r="D92" s="771"/>
      <c r="E92" s="670"/>
      <c r="F92" s="671"/>
      <c r="G92" s="671"/>
      <c r="H92" s="672"/>
      <c r="I92" s="771" t="s">
        <v>12</v>
      </c>
      <c r="J92" s="784"/>
      <c r="K92" s="785"/>
      <c r="L92" s="784"/>
      <c r="M92" s="785"/>
      <c r="N92" s="794" t="str">
        <f>IF(L92="","",ROUNDDOWN(((L92-J92)/J92*100),1))</f>
        <v/>
      </c>
      <c r="V92" s="273"/>
      <c r="X92" s="273"/>
    </row>
    <row r="93" spans="4:24" s="30" customFormat="1" ht="39.950000000000003" hidden="1" customHeight="1" x14ac:dyDescent="0.15">
      <c r="D93" s="771"/>
      <c r="E93" s="786" t="s">
        <v>66</v>
      </c>
      <c r="F93" s="787"/>
      <c r="G93" s="773"/>
      <c r="H93" s="774"/>
      <c r="I93" s="771"/>
      <c r="J93" s="784"/>
      <c r="K93" s="785"/>
      <c r="L93" s="784"/>
      <c r="M93" s="785"/>
      <c r="N93" s="795"/>
      <c r="V93" s="273"/>
      <c r="X93" s="273"/>
    </row>
    <row r="94" spans="4:24" s="30" customFormat="1" ht="21" hidden="1" customHeight="1" x14ac:dyDescent="0.15">
      <c r="D94" s="771"/>
      <c r="E94" s="666" t="s">
        <v>72</v>
      </c>
      <c r="F94" s="667"/>
      <c r="G94" s="668"/>
      <c r="H94" s="669"/>
      <c r="I94" s="108" t="s">
        <v>29</v>
      </c>
      <c r="J94" s="673" t="s">
        <v>30</v>
      </c>
      <c r="K94" s="674"/>
      <c r="L94" s="675" t="s">
        <v>26</v>
      </c>
      <c r="M94" s="676"/>
      <c r="N94" s="109" t="s">
        <v>54</v>
      </c>
      <c r="V94" s="273"/>
      <c r="X94" s="273"/>
    </row>
    <row r="95" spans="4:24" s="30" customFormat="1" ht="87" hidden="1" customHeight="1" x14ac:dyDescent="0.15">
      <c r="D95" s="771"/>
      <c r="E95" s="670"/>
      <c r="F95" s="671"/>
      <c r="G95" s="671"/>
      <c r="H95" s="672"/>
      <c r="I95" s="677" t="s">
        <v>67</v>
      </c>
      <c r="J95" s="677"/>
      <c r="K95" s="677"/>
      <c r="L95" s="677"/>
      <c r="M95" s="677"/>
      <c r="N95" s="771"/>
      <c r="V95" s="273"/>
      <c r="X95" s="273"/>
    </row>
    <row r="96" spans="4:24" s="30" customFormat="1" ht="39.950000000000003" hidden="1" customHeight="1" x14ac:dyDescent="0.15">
      <c r="D96" s="678"/>
      <c r="E96" s="680" t="s">
        <v>71</v>
      </c>
      <c r="F96" s="681"/>
      <c r="G96" s="773"/>
      <c r="H96" s="774"/>
      <c r="I96" s="678"/>
      <c r="J96" s="679"/>
      <c r="K96" s="679"/>
      <c r="L96" s="679"/>
      <c r="M96" s="679"/>
      <c r="N96" s="678"/>
      <c r="V96" s="273"/>
      <c r="X96" s="273"/>
    </row>
    <row r="97" spans="4:24" s="40" customFormat="1" ht="21" hidden="1" customHeight="1" x14ac:dyDescent="0.15">
      <c r="D97" s="110" t="s">
        <v>68</v>
      </c>
      <c r="E97" s="111"/>
      <c r="F97" s="111"/>
      <c r="G97" s="111"/>
      <c r="H97" s="111"/>
      <c r="I97" s="110"/>
      <c r="J97" s="112"/>
      <c r="K97" s="112"/>
      <c r="L97" s="112"/>
      <c r="M97" s="112"/>
      <c r="N97" s="113"/>
      <c r="Q97" s="30"/>
      <c r="R97" s="30"/>
      <c r="S97" s="30"/>
      <c r="T97" s="30"/>
      <c r="U97" s="30"/>
      <c r="V97" s="273"/>
      <c r="W97" s="30"/>
      <c r="X97" s="273"/>
    </row>
    <row r="98" spans="4:24" s="40" customFormat="1" ht="21" hidden="1" customHeight="1" x14ac:dyDescent="0.15">
      <c r="D98" s="110" t="s">
        <v>69</v>
      </c>
      <c r="E98" s="111"/>
      <c r="F98" s="111"/>
      <c r="G98" s="111"/>
      <c r="H98" s="111"/>
      <c r="I98" s="110"/>
      <c r="J98" s="112"/>
      <c r="K98" s="112"/>
      <c r="L98" s="112"/>
      <c r="M98" s="112"/>
      <c r="N98" s="113"/>
      <c r="V98" s="277"/>
      <c r="X98" s="277"/>
    </row>
    <row r="99" spans="4:24" s="40" customFormat="1" ht="21" hidden="1" customHeight="1" x14ac:dyDescent="0.15">
      <c r="D99" s="110" t="s">
        <v>70</v>
      </c>
      <c r="E99" s="111"/>
      <c r="F99" s="111"/>
      <c r="G99" s="111"/>
      <c r="H99" s="111"/>
      <c r="I99" s="110"/>
      <c r="J99" s="112"/>
      <c r="K99" s="112"/>
      <c r="L99" s="112"/>
      <c r="M99" s="112"/>
      <c r="N99" s="113"/>
      <c r="V99" s="277"/>
      <c r="X99" s="277"/>
    </row>
    <row r="100" spans="4:24" s="12" customFormat="1" ht="32.25" customHeight="1" x14ac:dyDescent="0.15">
      <c r="D100" s="93" t="s">
        <v>0</v>
      </c>
      <c r="E100" s="460" t="s">
        <v>22</v>
      </c>
      <c r="F100" s="461"/>
      <c r="G100" s="461"/>
      <c r="H100" s="663"/>
      <c r="I100" s="93" t="s">
        <v>21</v>
      </c>
      <c r="J100" s="664" t="s">
        <v>24</v>
      </c>
      <c r="K100" s="665"/>
      <c r="L100" s="664" t="s">
        <v>27</v>
      </c>
      <c r="M100" s="665"/>
      <c r="N100" s="93" t="s">
        <v>222</v>
      </c>
      <c r="Q100" s="40"/>
      <c r="R100" s="40"/>
      <c r="S100" s="40"/>
      <c r="T100" s="40"/>
      <c r="U100" s="40"/>
      <c r="V100" s="277"/>
      <c r="W100" s="40"/>
      <c r="X100" s="277"/>
    </row>
    <row r="101" spans="4:24" s="2" customFormat="1" ht="22.5" customHeight="1" x14ac:dyDescent="0.15">
      <c r="D101" s="721" t="s">
        <v>23</v>
      </c>
      <c r="E101" s="657" t="s">
        <v>166</v>
      </c>
      <c r="F101" s="658"/>
      <c r="G101" s="658"/>
      <c r="H101" s="659"/>
      <c r="I101" s="52" t="s">
        <v>118</v>
      </c>
      <c r="J101" s="640" t="s">
        <v>132</v>
      </c>
      <c r="K101" s="641"/>
      <c r="L101" s="879" t="s">
        <v>133</v>
      </c>
      <c r="M101" s="880"/>
      <c r="N101" s="92" t="s">
        <v>54</v>
      </c>
      <c r="Q101" s="12"/>
      <c r="R101" s="12"/>
      <c r="S101" s="12"/>
      <c r="T101" s="12"/>
      <c r="U101" s="12"/>
      <c r="V101" s="259"/>
      <c r="W101" s="12"/>
      <c r="X101" s="259"/>
    </row>
    <row r="102" spans="4:24" s="2" customFormat="1" ht="45" customHeight="1" x14ac:dyDescent="0.15">
      <c r="D102" s="722"/>
      <c r="E102" s="660"/>
      <c r="F102" s="661"/>
      <c r="G102" s="661"/>
      <c r="H102" s="662"/>
      <c r="I102" s="199" t="s">
        <v>165</v>
      </c>
      <c r="J102" s="690"/>
      <c r="K102" s="691"/>
      <c r="L102" s="690"/>
      <c r="M102" s="691"/>
      <c r="N102" s="200">
        <f>J102-L102</f>
        <v>0</v>
      </c>
      <c r="Q102" s="42" t="str">
        <f>IF(L102="","",16)</f>
        <v/>
      </c>
      <c r="V102" s="259"/>
      <c r="X102" s="259"/>
    </row>
    <row r="103" spans="4:24" s="2" customFormat="1" ht="22.5" customHeight="1" x14ac:dyDescent="0.15">
      <c r="D103" s="722"/>
      <c r="E103" s="819" t="s">
        <v>167</v>
      </c>
      <c r="F103" s="820"/>
      <c r="G103" s="820"/>
      <c r="H103" s="821"/>
      <c r="I103" s="114" t="s">
        <v>118</v>
      </c>
      <c r="J103" s="825" t="s">
        <v>132</v>
      </c>
      <c r="K103" s="826"/>
      <c r="L103" s="877" t="s">
        <v>133</v>
      </c>
      <c r="M103" s="878"/>
      <c r="N103" s="115" t="s">
        <v>54</v>
      </c>
      <c r="R103" s="91"/>
      <c r="V103" s="259"/>
      <c r="X103" s="259"/>
    </row>
    <row r="104" spans="4:24" s="2" customFormat="1" ht="45" customHeight="1" x14ac:dyDescent="0.15">
      <c r="D104" s="722"/>
      <c r="E104" s="822"/>
      <c r="F104" s="823"/>
      <c r="G104" s="823"/>
      <c r="H104" s="824"/>
      <c r="I104" s="163" t="s">
        <v>165</v>
      </c>
      <c r="J104" s="692"/>
      <c r="K104" s="693"/>
      <c r="L104" s="692"/>
      <c r="M104" s="693"/>
      <c r="N104" s="200">
        <f>J104-L104</f>
        <v>0</v>
      </c>
      <c r="Q104" s="42" t="str">
        <f>IF(L104="","",17)</f>
        <v/>
      </c>
      <c r="V104" s="259"/>
      <c r="X104" s="259"/>
    </row>
    <row r="105" spans="4:24" s="2" customFormat="1" ht="22.5" customHeight="1" x14ac:dyDescent="0.15">
      <c r="D105" s="722"/>
      <c r="E105" s="862" t="s">
        <v>168</v>
      </c>
      <c r="F105" s="863"/>
      <c r="G105" s="863"/>
      <c r="H105" s="864"/>
      <c r="I105" s="130" t="s">
        <v>118</v>
      </c>
      <c r="J105" s="702" t="s">
        <v>132</v>
      </c>
      <c r="K105" s="703"/>
      <c r="L105" s="865" t="s">
        <v>133</v>
      </c>
      <c r="M105" s="866"/>
      <c r="N105" s="131" t="s">
        <v>54</v>
      </c>
      <c r="R105" s="91"/>
      <c r="V105" s="259"/>
      <c r="X105" s="259"/>
    </row>
    <row r="106" spans="4:24" s="2" customFormat="1" ht="45" customHeight="1" x14ac:dyDescent="0.15">
      <c r="D106" s="723"/>
      <c r="E106" s="684"/>
      <c r="F106" s="685"/>
      <c r="G106" s="685"/>
      <c r="H106" s="686"/>
      <c r="I106" s="163" t="s">
        <v>164</v>
      </c>
      <c r="J106" s="692"/>
      <c r="K106" s="693"/>
      <c r="L106" s="692"/>
      <c r="M106" s="693"/>
      <c r="N106" s="142" t="e">
        <f>L106/J106</f>
        <v>#DIV/0!</v>
      </c>
      <c r="Q106" s="42" t="str">
        <f>IF(L106="","",18)</f>
        <v/>
      </c>
      <c r="V106" s="259"/>
      <c r="X106" s="259"/>
    </row>
    <row r="107" spans="4:24" s="2" customFormat="1" ht="22.5" customHeight="1" x14ac:dyDescent="0.15">
      <c r="D107" s="721" t="s">
        <v>169</v>
      </c>
      <c r="E107" s="867" t="s">
        <v>171</v>
      </c>
      <c r="F107" s="868"/>
      <c r="G107" s="868"/>
      <c r="H107" s="869"/>
      <c r="I107" s="133" t="s">
        <v>118</v>
      </c>
      <c r="J107" s="873" t="s">
        <v>170</v>
      </c>
      <c r="K107" s="874"/>
      <c r="L107" s="874"/>
      <c r="M107" s="875"/>
      <c r="N107" s="631"/>
      <c r="R107" s="91"/>
      <c r="V107" s="259"/>
      <c r="X107" s="259"/>
    </row>
    <row r="108" spans="4:24" s="2" customFormat="1" ht="45" customHeight="1" x14ac:dyDescent="0.15">
      <c r="D108" s="723"/>
      <c r="E108" s="870"/>
      <c r="F108" s="871"/>
      <c r="G108" s="871"/>
      <c r="H108" s="872"/>
      <c r="I108" s="163" t="s">
        <v>12</v>
      </c>
      <c r="J108" s="692"/>
      <c r="K108" s="876"/>
      <c r="L108" s="876"/>
      <c r="M108" s="693"/>
      <c r="N108" s="633"/>
      <c r="Q108" s="265"/>
      <c r="R108" s="264" t="str">
        <f>IF(J108&gt;0,5,"")</f>
        <v/>
      </c>
      <c r="V108" s="259"/>
      <c r="X108" s="259"/>
    </row>
    <row r="109" spans="4:24" s="2" customFormat="1" ht="21" x14ac:dyDescent="0.15">
      <c r="D109" s="132" t="s">
        <v>172</v>
      </c>
      <c r="E109" s="13"/>
      <c r="F109" s="13"/>
      <c r="G109" s="13"/>
      <c r="H109" s="13"/>
      <c r="I109" s="95"/>
      <c r="J109" s="11"/>
      <c r="K109" s="11"/>
      <c r="L109" s="11"/>
      <c r="M109" s="11"/>
      <c r="R109" s="91"/>
      <c r="V109" s="259"/>
      <c r="X109" s="259"/>
    </row>
    <row r="110" spans="4:24" s="2" customFormat="1" ht="7.5" customHeight="1" x14ac:dyDescent="0.15">
      <c r="D110" s="29"/>
      <c r="E110" s="13"/>
      <c r="F110" s="13"/>
      <c r="G110" s="13"/>
      <c r="H110" s="13"/>
      <c r="I110" s="95"/>
      <c r="J110" s="11"/>
      <c r="K110" s="11"/>
      <c r="L110" s="11"/>
      <c r="M110" s="11"/>
      <c r="V110" s="259"/>
      <c r="X110" s="259"/>
    </row>
    <row r="111" spans="4:24" s="2" customFormat="1" ht="25.5" x14ac:dyDescent="0.2">
      <c r="D111" s="338"/>
      <c r="E111" s="338"/>
      <c r="F111" s="338"/>
      <c r="G111" s="4"/>
      <c r="H111" s="4"/>
      <c r="I111" s="4"/>
      <c r="J111" s="4"/>
      <c r="K111" s="4"/>
      <c r="L111" s="4"/>
      <c r="M111" s="4"/>
      <c r="N111" s="10" t="s">
        <v>645</v>
      </c>
      <c r="V111" s="259"/>
      <c r="X111" s="259"/>
    </row>
    <row r="112" spans="4:24" s="2" customFormat="1" ht="30.75" x14ac:dyDescent="0.15">
      <c r="D112" s="654" t="s">
        <v>598</v>
      </c>
      <c r="E112" s="654"/>
      <c r="F112" s="654"/>
      <c r="G112" s="654"/>
      <c r="H112" s="654"/>
      <c r="I112" s="654"/>
      <c r="J112" s="654"/>
      <c r="K112" s="654"/>
      <c r="L112" s="654"/>
      <c r="M112" s="654"/>
      <c r="N112" s="96"/>
      <c r="V112" s="259"/>
      <c r="X112" s="259"/>
    </row>
    <row r="113" spans="4:30" s="12" customFormat="1" ht="32.25" customHeight="1" x14ac:dyDescent="0.15">
      <c r="D113" s="342" t="s">
        <v>0</v>
      </c>
      <c r="E113" s="783" t="s">
        <v>22</v>
      </c>
      <c r="F113" s="783"/>
      <c r="G113" s="783"/>
      <c r="H113" s="783"/>
      <c r="I113" s="342" t="s">
        <v>21</v>
      </c>
      <c r="J113" s="782" t="s">
        <v>24</v>
      </c>
      <c r="K113" s="783"/>
      <c r="L113" s="782" t="s">
        <v>27</v>
      </c>
      <c r="M113" s="783"/>
      <c r="N113" s="342" t="s">
        <v>156</v>
      </c>
      <c r="V113" s="259"/>
      <c r="X113" s="259"/>
    </row>
    <row r="114" spans="4:30" s="30" customFormat="1" ht="51.75" customHeight="1" x14ac:dyDescent="0.15">
      <c r="D114" s="783" t="s">
        <v>603</v>
      </c>
      <c r="E114" s="767" t="s">
        <v>602</v>
      </c>
      <c r="F114" s="768"/>
      <c r="G114" s="768"/>
      <c r="H114" s="769"/>
      <c r="I114" s="137" t="s">
        <v>118</v>
      </c>
      <c r="J114" s="770" t="s">
        <v>132</v>
      </c>
      <c r="K114" s="770"/>
      <c r="L114" s="770" t="s">
        <v>133</v>
      </c>
      <c r="M114" s="770"/>
      <c r="N114" s="252" t="s">
        <v>55</v>
      </c>
      <c r="V114" s="273"/>
      <c r="X114" s="273"/>
    </row>
    <row r="115" spans="4:30" s="30" customFormat="1" ht="49.5" customHeight="1" x14ac:dyDescent="0.15">
      <c r="D115" s="783"/>
      <c r="E115" s="832" t="s">
        <v>155</v>
      </c>
      <c r="F115" s="833"/>
      <c r="G115" s="765"/>
      <c r="H115" s="766"/>
      <c r="I115" s="386" t="s">
        <v>610</v>
      </c>
      <c r="J115" s="756"/>
      <c r="K115" s="756"/>
      <c r="L115" s="756"/>
      <c r="M115" s="753"/>
      <c r="N115" s="270" t="e">
        <f>L115/J115</f>
        <v>#DIV/0!</v>
      </c>
      <c r="Q115" s="41" t="str">
        <f>IF(L115="","",19)</f>
        <v/>
      </c>
      <c r="R115" s="49"/>
      <c r="V115" s="273"/>
      <c r="X115" s="273"/>
    </row>
    <row r="116" spans="4:30" s="30" customFormat="1" ht="21.75" customHeight="1" x14ac:dyDescent="0.15">
      <c r="D116" s="783"/>
      <c r="E116" s="767" t="s">
        <v>677</v>
      </c>
      <c r="F116" s="768"/>
      <c r="G116" s="768"/>
      <c r="H116" s="769"/>
      <c r="I116" s="137" t="s">
        <v>118</v>
      </c>
      <c r="J116" s="770" t="s">
        <v>132</v>
      </c>
      <c r="K116" s="770"/>
      <c r="L116" s="770" t="s">
        <v>133</v>
      </c>
      <c r="M116" s="770"/>
      <c r="N116" s="252" t="s">
        <v>55</v>
      </c>
      <c r="V116" s="273"/>
      <c r="X116" s="273"/>
    </row>
    <row r="117" spans="4:30" s="30" customFormat="1" ht="49.5" customHeight="1" x14ac:dyDescent="0.15">
      <c r="D117" s="783"/>
      <c r="E117" s="832" t="s">
        <v>155</v>
      </c>
      <c r="F117" s="833"/>
      <c r="G117" s="765"/>
      <c r="H117" s="766"/>
      <c r="I117" s="387" t="s">
        <v>611</v>
      </c>
      <c r="J117" s="756"/>
      <c r="K117" s="756"/>
      <c r="L117" s="756"/>
      <c r="M117" s="753"/>
      <c r="N117" s="270" t="e">
        <f>L117/J117</f>
        <v>#DIV/0!</v>
      </c>
      <c r="Q117" s="41" t="str">
        <f>IF(L117="","",20)</f>
        <v/>
      </c>
      <c r="R117" s="49"/>
      <c r="V117" s="273"/>
      <c r="X117" s="273"/>
    </row>
    <row r="118" spans="4:30" s="30" customFormat="1" ht="21" customHeight="1" x14ac:dyDescent="0.15">
      <c r="D118" s="724" t="s">
        <v>604</v>
      </c>
      <c r="E118" s="687" t="s">
        <v>678</v>
      </c>
      <c r="F118" s="687"/>
      <c r="G118" s="687"/>
      <c r="H118" s="687"/>
      <c r="I118" s="687"/>
      <c r="J118" s="687"/>
      <c r="K118" s="687"/>
      <c r="L118" s="687"/>
      <c r="M118" s="687"/>
      <c r="N118" s="688"/>
      <c r="T118" s="382"/>
      <c r="U118" s="382"/>
      <c r="V118" s="382"/>
      <c r="W118" s="382"/>
      <c r="X118" s="382"/>
      <c r="Y118" s="382"/>
      <c r="Z118" s="382"/>
      <c r="AA118" s="382"/>
      <c r="AB118" s="382"/>
      <c r="AC118" s="382"/>
      <c r="AD118" s="382"/>
    </row>
    <row r="119" spans="4:30" s="30" customFormat="1" ht="30" customHeight="1" x14ac:dyDescent="0.15">
      <c r="D119" s="725"/>
      <c r="E119" s="767" t="s">
        <v>605</v>
      </c>
      <c r="F119" s="768"/>
      <c r="G119" s="768"/>
      <c r="H119" s="769"/>
      <c r="I119" s="137" t="s">
        <v>117</v>
      </c>
      <c r="J119" s="770" t="s">
        <v>132</v>
      </c>
      <c r="K119" s="770"/>
      <c r="L119" s="770" t="s">
        <v>133</v>
      </c>
      <c r="M119" s="770"/>
      <c r="N119" s="252" t="s">
        <v>55</v>
      </c>
      <c r="V119" s="273"/>
      <c r="X119" s="273"/>
    </row>
    <row r="120" spans="4:30" s="30" customFormat="1" ht="49.5" customHeight="1" x14ac:dyDescent="0.15">
      <c r="D120" s="725"/>
      <c r="E120" s="832" t="s">
        <v>609</v>
      </c>
      <c r="F120" s="833"/>
      <c r="G120" s="765"/>
      <c r="H120" s="766"/>
      <c r="I120" s="340" t="s">
        <v>613</v>
      </c>
      <c r="J120" s="756"/>
      <c r="K120" s="756"/>
      <c r="L120" s="756"/>
      <c r="M120" s="753"/>
      <c r="N120" s="270" t="e">
        <f>L120/J120</f>
        <v>#DIV/0!</v>
      </c>
      <c r="Q120" s="41" t="str">
        <f>IF(L120="","",21)</f>
        <v/>
      </c>
      <c r="R120" s="49"/>
      <c r="V120" s="273"/>
      <c r="X120" s="273"/>
    </row>
    <row r="121" spans="4:30" s="30" customFormat="1" ht="21.75" customHeight="1" x14ac:dyDescent="0.15">
      <c r="D121" s="725"/>
      <c r="E121" s="767" t="s">
        <v>607</v>
      </c>
      <c r="F121" s="768"/>
      <c r="G121" s="768"/>
      <c r="H121" s="769"/>
      <c r="I121" s="137" t="s">
        <v>118</v>
      </c>
      <c r="J121" s="770" t="s">
        <v>132</v>
      </c>
      <c r="K121" s="770"/>
      <c r="L121" s="770" t="s">
        <v>133</v>
      </c>
      <c r="M121" s="770"/>
      <c r="N121" s="252" t="s">
        <v>55</v>
      </c>
      <c r="V121" s="273"/>
      <c r="X121" s="273"/>
    </row>
    <row r="122" spans="4:30" s="30" customFormat="1" ht="49.5" customHeight="1" x14ac:dyDescent="0.15">
      <c r="D122" s="726"/>
      <c r="E122" s="830" t="s">
        <v>608</v>
      </c>
      <c r="F122" s="831"/>
      <c r="G122" s="761"/>
      <c r="H122" s="762"/>
      <c r="I122" s="388" t="s">
        <v>612</v>
      </c>
      <c r="J122" s="757"/>
      <c r="K122" s="757"/>
      <c r="L122" s="757"/>
      <c r="M122" s="692"/>
      <c r="N122" s="381" t="e">
        <f>L122/J122</f>
        <v>#DIV/0!</v>
      </c>
      <c r="Q122" s="41" t="str">
        <f>IF(L122="","",22)</f>
        <v/>
      </c>
      <c r="R122" s="49"/>
      <c r="V122" s="273"/>
      <c r="X122" s="273"/>
    </row>
    <row r="123" spans="4:30" s="30" customFormat="1" ht="21" x14ac:dyDescent="0.15">
      <c r="D123" s="384" t="s">
        <v>614</v>
      </c>
      <c r="E123" s="378"/>
      <c r="F123" s="378"/>
      <c r="G123" s="123"/>
      <c r="H123" s="123"/>
      <c r="I123" s="123"/>
      <c r="J123" s="379"/>
      <c r="K123" s="379"/>
      <c r="L123" s="379"/>
      <c r="M123" s="379"/>
      <c r="N123" s="380"/>
      <c r="Q123" s="49"/>
      <c r="R123" s="49"/>
      <c r="V123" s="273"/>
      <c r="X123" s="273"/>
    </row>
    <row r="124" spans="4:30" s="30" customFormat="1" ht="21" x14ac:dyDescent="0.15">
      <c r="D124" s="384" t="s">
        <v>674</v>
      </c>
      <c r="E124" s="378"/>
      <c r="F124" s="378"/>
      <c r="G124" s="123"/>
      <c r="H124" s="123"/>
      <c r="I124" s="123"/>
      <c r="J124" s="379"/>
      <c r="K124" s="379"/>
      <c r="L124" s="379"/>
      <c r="M124" s="379"/>
      <c r="N124" s="380"/>
      <c r="Q124" s="49"/>
      <c r="R124" s="49"/>
      <c r="V124" s="273"/>
      <c r="X124" s="273"/>
    </row>
    <row r="125" spans="4:30" s="30" customFormat="1" ht="32.25" customHeight="1" x14ac:dyDescent="0.15">
      <c r="D125" s="385" t="s">
        <v>0</v>
      </c>
      <c r="E125" s="775" t="s">
        <v>162</v>
      </c>
      <c r="F125" s="848"/>
      <c r="G125" s="848"/>
      <c r="H125" s="848"/>
      <c r="I125" s="776"/>
      <c r="J125" s="775" t="s">
        <v>163</v>
      </c>
      <c r="K125" s="776"/>
      <c r="L125" s="123"/>
      <c r="M125" s="123"/>
      <c r="N125" s="124"/>
      <c r="V125" s="273"/>
      <c r="X125" s="273"/>
    </row>
    <row r="126" spans="4:30" s="30" customFormat="1" ht="44.25" customHeight="1" x14ac:dyDescent="0.15">
      <c r="D126" s="125" t="s">
        <v>150</v>
      </c>
      <c r="E126" s="845" t="s">
        <v>676</v>
      </c>
      <c r="F126" s="846"/>
      <c r="G126" s="846"/>
      <c r="H126" s="846"/>
      <c r="I126" s="847"/>
      <c r="J126" s="775"/>
      <c r="K126" s="776"/>
      <c r="L126" s="925"/>
      <c r="M126" s="926"/>
      <c r="N126" s="926"/>
      <c r="R126" s="42" t="str">
        <f>IF(J126="○",7,"")</f>
        <v/>
      </c>
      <c r="S126" s="42" t="str">
        <f>IF(J126="○",1,"")</f>
        <v/>
      </c>
      <c r="V126" s="273"/>
      <c r="X126" s="273"/>
    </row>
    <row r="127" spans="4:30" s="30" customFormat="1" ht="21" x14ac:dyDescent="0.15">
      <c r="D127" s="339" t="s">
        <v>675</v>
      </c>
      <c r="E127" s="116"/>
      <c r="F127" s="116"/>
      <c r="G127" s="116"/>
      <c r="H127" s="116"/>
      <c r="I127" s="48"/>
      <c r="J127" s="117"/>
      <c r="K127" s="48"/>
      <c r="L127" s="117"/>
      <c r="M127" s="48"/>
      <c r="V127" s="273"/>
      <c r="X127" s="273"/>
    </row>
    <row r="128" spans="4:30" s="30" customFormat="1" ht="29.25" customHeight="1" x14ac:dyDescent="0.15">
      <c r="D128" s="383"/>
      <c r="E128" s="378"/>
      <c r="F128" s="378"/>
      <c r="G128" s="123"/>
      <c r="H128" s="123"/>
      <c r="I128" s="123"/>
      <c r="J128" s="379"/>
      <c r="K128" s="379"/>
      <c r="L128" s="379"/>
      <c r="M128" s="379"/>
      <c r="N128" s="380"/>
      <c r="Q128" s="49"/>
      <c r="R128" s="49"/>
      <c r="V128" s="273"/>
      <c r="X128" s="273"/>
    </row>
    <row r="129" spans="4:24" s="2" customFormat="1" ht="30.75" x14ac:dyDescent="0.15">
      <c r="D129" s="654" t="s">
        <v>599</v>
      </c>
      <c r="E129" s="654"/>
      <c r="F129" s="654"/>
      <c r="G129" s="654"/>
      <c r="H129" s="654"/>
      <c r="I129" s="654"/>
      <c r="J129" s="654"/>
      <c r="K129" s="654"/>
      <c r="L129" s="654"/>
      <c r="M129" s="654"/>
      <c r="N129" s="96"/>
      <c r="V129" s="259"/>
      <c r="X129" s="259"/>
    </row>
    <row r="130" spans="4:24" s="12" customFormat="1" ht="32.25" customHeight="1" x14ac:dyDescent="0.15">
      <c r="D130" s="342" t="s">
        <v>0</v>
      </c>
      <c r="E130" s="783" t="s">
        <v>22</v>
      </c>
      <c r="F130" s="783"/>
      <c r="G130" s="783"/>
      <c r="H130" s="783"/>
      <c r="I130" s="342" t="s">
        <v>21</v>
      </c>
      <c r="J130" s="782" t="s">
        <v>24</v>
      </c>
      <c r="K130" s="783"/>
      <c r="L130" s="782" t="s">
        <v>27</v>
      </c>
      <c r="M130" s="783"/>
      <c r="N130" s="342" t="s">
        <v>156</v>
      </c>
      <c r="V130" s="259"/>
      <c r="X130" s="259"/>
    </row>
    <row r="131" spans="4:24" s="2" customFormat="1" ht="21" customHeight="1" x14ac:dyDescent="0.15">
      <c r="D131" s="927" t="s">
        <v>603</v>
      </c>
      <c r="E131" s="709" t="s">
        <v>647</v>
      </c>
      <c r="F131" s="710"/>
      <c r="G131" s="710"/>
      <c r="H131" s="711"/>
      <c r="I131" s="139" t="s">
        <v>118</v>
      </c>
      <c r="J131" s="803" t="s">
        <v>132</v>
      </c>
      <c r="K131" s="804"/>
      <c r="L131" s="719" t="s">
        <v>133</v>
      </c>
      <c r="M131" s="720"/>
      <c r="N131" s="343" t="s">
        <v>54</v>
      </c>
      <c r="V131" s="259"/>
      <c r="X131" s="259"/>
    </row>
    <row r="132" spans="4:24" s="2" customFormat="1" ht="45" customHeight="1" x14ac:dyDescent="0.15">
      <c r="D132" s="928"/>
      <c r="E132" s="796"/>
      <c r="F132" s="797"/>
      <c r="G132" s="797"/>
      <c r="H132" s="798"/>
      <c r="I132" s="163" t="s">
        <v>139</v>
      </c>
      <c r="J132" s="799"/>
      <c r="K132" s="800"/>
      <c r="L132" s="799"/>
      <c r="M132" s="800"/>
      <c r="N132" s="142" t="e">
        <f>L132/J132</f>
        <v>#DIV/0!</v>
      </c>
      <c r="Q132" s="41" t="str">
        <f>IF(L132="","",23)</f>
        <v/>
      </c>
      <c r="R132" s="49"/>
      <c r="V132" s="259"/>
      <c r="X132" s="259"/>
    </row>
    <row r="133" spans="4:24" s="2" customFormat="1" ht="21" customHeight="1" x14ac:dyDescent="0.15">
      <c r="D133" s="928"/>
      <c r="E133" s="709" t="s">
        <v>646</v>
      </c>
      <c r="F133" s="710"/>
      <c r="G133" s="710"/>
      <c r="H133" s="711"/>
      <c r="I133" s="139" t="s">
        <v>118</v>
      </c>
      <c r="J133" s="803" t="s">
        <v>132</v>
      </c>
      <c r="K133" s="804"/>
      <c r="L133" s="719" t="s">
        <v>133</v>
      </c>
      <c r="M133" s="720"/>
      <c r="N133" s="377" t="s">
        <v>54</v>
      </c>
      <c r="V133" s="259"/>
      <c r="X133" s="259"/>
    </row>
    <row r="134" spans="4:24" s="2" customFormat="1" ht="45" customHeight="1" x14ac:dyDescent="0.15">
      <c r="D134" s="929"/>
      <c r="E134" s="796"/>
      <c r="F134" s="797"/>
      <c r="G134" s="797"/>
      <c r="H134" s="798"/>
      <c r="I134" s="163" t="s">
        <v>25</v>
      </c>
      <c r="J134" s="799"/>
      <c r="K134" s="800"/>
      <c r="L134" s="799"/>
      <c r="M134" s="800"/>
      <c r="N134" s="142" t="e">
        <f>L134/J134</f>
        <v>#DIV/0!</v>
      </c>
      <c r="Q134" s="41" t="str">
        <f>IF(L134="","",24)</f>
        <v/>
      </c>
      <c r="R134" s="49"/>
      <c r="V134" s="259"/>
      <c r="X134" s="259"/>
    </row>
    <row r="135" spans="4:24" s="30" customFormat="1" ht="21" x14ac:dyDescent="0.15">
      <c r="D135" s="730" t="s">
        <v>648</v>
      </c>
      <c r="E135" s="730"/>
      <c r="F135" s="730"/>
      <c r="G135" s="730"/>
      <c r="H135" s="730"/>
      <c r="I135" s="730"/>
      <c r="J135" s="730"/>
      <c r="K135" s="730"/>
      <c r="L135" s="730"/>
      <c r="M135" s="730"/>
      <c r="N135" s="730"/>
      <c r="V135" s="273"/>
      <c r="X135" s="273"/>
    </row>
    <row r="136" spans="4:24" s="2" customFormat="1" ht="21" x14ac:dyDescent="0.15">
      <c r="D136" s="29"/>
      <c r="E136" s="13"/>
      <c r="F136" s="13"/>
      <c r="G136" s="13"/>
      <c r="H136" s="13"/>
      <c r="I136" s="338"/>
      <c r="J136" s="11"/>
      <c r="K136" s="11"/>
      <c r="L136" s="11"/>
      <c r="M136" s="11"/>
      <c r="V136" s="259"/>
      <c r="X136" s="259"/>
    </row>
    <row r="137" spans="4:24" s="2" customFormat="1" ht="30.75" x14ac:dyDescent="0.15">
      <c r="D137" s="654" t="s">
        <v>600</v>
      </c>
      <c r="E137" s="654"/>
      <c r="F137" s="654"/>
      <c r="G137" s="654"/>
      <c r="H137" s="654"/>
      <c r="I137" s="654"/>
      <c r="J137" s="654"/>
      <c r="K137" s="654"/>
      <c r="L137" s="654"/>
      <c r="M137" s="654"/>
      <c r="N137" s="96"/>
      <c r="V137" s="259"/>
      <c r="X137" s="259"/>
    </row>
    <row r="138" spans="4:24" s="12" customFormat="1" ht="32.25" customHeight="1" x14ac:dyDescent="0.15">
      <c r="D138" s="342" t="s">
        <v>0</v>
      </c>
      <c r="E138" s="783" t="s">
        <v>22</v>
      </c>
      <c r="F138" s="783"/>
      <c r="G138" s="783"/>
      <c r="H138" s="783"/>
      <c r="I138" s="342" t="s">
        <v>21</v>
      </c>
      <c r="J138" s="782" t="s">
        <v>24</v>
      </c>
      <c r="K138" s="783"/>
      <c r="L138" s="782" t="s">
        <v>27</v>
      </c>
      <c r="M138" s="783"/>
      <c r="N138" s="342" t="s">
        <v>622</v>
      </c>
      <c r="V138" s="259"/>
      <c r="X138" s="259"/>
    </row>
    <row r="139" spans="4:24" s="30" customFormat="1" ht="21" x14ac:dyDescent="0.15">
      <c r="D139" s="783" t="s">
        <v>603</v>
      </c>
      <c r="E139" s="827" t="s">
        <v>616</v>
      </c>
      <c r="F139" s="828"/>
      <c r="G139" s="828"/>
      <c r="H139" s="829"/>
      <c r="I139" s="138" t="s">
        <v>118</v>
      </c>
      <c r="J139" s="739" t="s">
        <v>132</v>
      </c>
      <c r="K139" s="739"/>
      <c r="L139" s="739" t="s">
        <v>133</v>
      </c>
      <c r="M139" s="739"/>
      <c r="N139" s="253" t="s">
        <v>55</v>
      </c>
      <c r="V139" s="273"/>
      <c r="X139" s="273"/>
    </row>
    <row r="140" spans="4:24" s="30" customFormat="1" ht="49.5" customHeight="1" x14ac:dyDescent="0.15">
      <c r="D140" s="783"/>
      <c r="E140" s="923" t="s">
        <v>615</v>
      </c>
      <c r="F140" s="924"/>
      <c r="G140" s="761"/>
      <c r="H140" s="762"/>
      <c r="I140" s="389" t="s">
        <v>611</v>
      </c>
      <c r="J140" s="757"/>
      <c r="K140" s="757"/>
      <c r="L140" s="757"/>
      <c r="M140" s="692"/>
      <c r="N140" s="381" t="e">
        <f>L140/J140</f>
        <v>#DIV/0!</v>
      </c>
      <c r="Q140" s="41" t="str">
        <f>IF(L140="","",25)</f>
        <v/>
      </c>
      <c r="R140" s="49"/>
      <c r="V140" s="273"/>
      <c r="X140" s="273"/>
    </row>
    <row r="141" spans="4:24" s="2" customFormat="1" ht="21" x14ac:dyDescent="0.15">
      <c r="D141" s="29"/>
      <c r="E141" s="13"/>
      <c r="F141" s="13"/>
      <c r="G141" s="13"/>
      <c r="H141" s="13"/>
      <c r="I141" s="338"/>
      <c r="J141" s="11"/>
      <c r="K141" s="11"/>
      <c r="L141" s="11"/>
      <c r="M141" s="11"/>
      <c r="V141" s="259"/>
      <c r="X141" s="259"/>
    </row>
    <row r="142" spans="4:24" s="2" customFormat="1" ht="30.75" x14ac:dyDescent="0.15">
      <c r="D142" s="654" t="s">
        <v>601</v>
      </c>
      <c r="E142" s="654"/>
      <c r="F142" s="654"/>
      <c r="G142" s="654"/>
      <c r="H142" s="654"/>
      <c r="I142" s="654"/>
      <c r="J142" s="654"/>
      <c r="K142" s="654"/>
      <c r="L142" s="654"/>
      <c r="M142" s="654"/>
      <c r="N142" s="96"/>
      <c r="V142" s="259"/>
      <c r="X142" s="259"/>
    </row>
    <row r="143" spans="4:24" s="12" customFormat="1" ht="32.25" customHeight="1" x14ac:dyDescent="0.15">
      <c r="D143" s="342" t="s">
        <v>0</v>
      </c>
      <c r="E143" s="783" t="s">
        <v>22</v>
      </c>
      <c r="F143" s="783"/>
      <c r="G143" s="783"/>
      <c r="H143" s="783"/>
      <c r="I143" s="342" t="s">
        <v>21</v>
      </c>
      <c r="J143" s="782" t="s">
        <v>24</v>
      </c>
      <c r="K143" s="783"/>
      <c r="L143" s="782" t="s">
        <v>27</v>
      </c>
      <c r="M143" s="783"/>
      <c r="N143" s="342" t="s">
        <v>156</v>
      </c>
      <c r="V143" s="259"/>
      <c r="X143" s="259"/>
    </row>
    <row r="144" spans="4:24" s="2" customFormat="1" ht="21" customHeight="1" x14ac:dyDescent="0.15">
      <c r="D144" s="724" t="s">
        <v>23</v>
      </c>
      <c r="E144" s="687" t="s">
        <v>617</v>
      </c>
      <c r="F144" s="687"/>
      <c r="G144" s="687"/>
      <c r="H144" s="687"/>
      <c r="I144" s="687"/>
      <c r="J144" s="687"/>
      <c r="K144" s="687"/>
      <c r="L144" s="687"/>
      <c r="M144" s="687"/>
      <c r="N144" s="688"/>
      <c r="V144" s="259"/>
      <c r="X144" s="259"/>
    </row>
    <row r="145" spans="4:24" s="2" customFormat="1" ht="22.5" customHeight="1" x14ac:dyDescent="0.15">
      <c r="D145" s="725"/>
      <c r="E145" s="807" t="s">
        <v>671</v>
      </c>
      <c r="F145" s="808"/>
      <c r="G145" s="808"/>
      <c r="H145" s="809"/>
      <c r="I145" s="51" t="s">
        <v>118</v>
      </c>
      <c r="J145" s="805" t="s">
        <v>132</v>
      </c>
      <c r="K145" s="806"/>
      <c r="L145" s="805" t="s">
        <v>133</v>
      </c>
      <c r="M145" s="806"/>
      <c r="N145" s="85" t="s">
        <v>54</v>
      </c>
      <c r="V145" s="259"/>
      <c r="X145" s="259"/>
    </row>
    <row r="146" spans="4:24" s="2" customFormat="1" ht="22.5" customHeight="1" x14ac:dyDescent="0.15">
      <c r="D146" s="725"/>
      <c r="E146" s="810"/>
      <c r="F146" s="811"/>
      <c r="G146" s="811"/>
      <c r="H146" s="812"/>
      <c r="I146" s="634" t="s">
        <v>620</v>
      </c>
      <c r="J146" s="690"/>
      <c r="K146" s="691"/>
      <c r="L146" s="690"/>
      <c r="M146" s="691"/>
      <c r="N146" s="694" t="e">
        <f>L146/J146</f>
        <v>#DIV/0!</v>
      </c>
      <c r="Q146" s="42" t="str">
        <f>IF(L146="","",26)</f>
        <v/>
      </c>
      <c r="R146" s="91"/>
      <c r="V146" s="259"/>
      <c r="X146" s="259"/>
    </row>
    <row r="147" spans="4:24" s="2" customFormat="1" ht="22.5" customHeight="1" x14ac:dyDescent="0.15">
      <c r="D147" s="726"/>
      <c r="E147" s="813"/>
      <c r="F147" s="814"/>
      <c r="G147" s="814"/>
      <c r="H147" s="815"/>
      <c r="I147" s="635"/>
      <c r="J147" s="692"/>
      <c r="K147" s="693"/>
      <c r="L147" s="692"/>
      <c r="M147" s="693"/>
      <c r="N147" s="695"/>
      <c r="V147" s="259"/>
      <c r="X147" s="259"/>
    </row>
    <row r="148" spans="4:24" s="2" customFormat="1" ht="21" customHeight="1" x14ac:dyDescent="0.15">
      <c r="D148" s="721" t="s">
        <v>604</v>
      </c>
      <c r="E148" s="687" t="s">
        <v>618</v>
      </c>
      <c r="F148" s="687"/>
      <c r="G148" s="687"/>
      <c r="H148" s="687"/>
      <c r="I148" s="687"/>
      <c r="J148" s="687"/>
      <c r="K148" s="687"/>
      <c r="L148" s="687"/>
      <c r="M148" s="687"/>
      <c r="N148" s="688"/>
      <c r="V148" s="259"/>
      <c r="X148" s="259"/>
    </row>
    <row r="149" spans="4:24" s="2" customFormat="1" ht="22.5" customHeight="1" x14ac:dyDescent="0.15">
      <c r="D149" s="722"/>
      <c r="E149" s="644" t="s">
        <v>619</v>
      </c>
      <c r="F149" s="644"/>
      <c r="G149" s="644"/>
      <c r="H149" s="645"/>
      <c r="I149" s="52" t="s">
        <v>118</v>
      </c>
      <c r="J149" s="640" t="s">
        <v>132</v>
      </c>
      <c r="K149" s="641"/>
      <c r="L149" s="640" t="s">
        <v>133</v>
      </c>
      <c r="M149" s="641"/>
      <c r="N149" s="341" t="s">
        <v>54</v>
      </c>
      <c r="V149" s="259"/>
      <c r="X149" s="259"/>
    </row>
    <row r="150" spans="4:24" s="2" customFormat="1" ht="22.5" customHeight="1" x14ac:dyDescent="0.15">
      <c r="D150" s="722"/>
      <c r="E150" s="647"/>
      <c r="F150" s="647"/>
      <c r="G150" s="647"/>
      <c r="H150" s="648"/>
      <c r="I150" s="642" t="s">
        <v>25</v>
      </c>
      <c r="J150" s="636"/>
      <c r="K150" s="637"/>
      <c r="L150" s="690"/>
      <c r="M150" s="691"/>
      <c r="N150" s="694" t="e">
        <f>L150/J150</f>
        <v>#DIV/0!</v>
      </c>
      <c r="Q150" s="42" t="str">
        <f>IF(L150="","",27)</f>
        <v/>
      </c>
      <c r="R150" s="91"/>
      <c r="V150" s="259"/>
      <c r="X150" s="259"/>
    </row>
    <row r="151" spans="4:24" s="2" customFormat="1" ht="22.5" customHeight="1" x14ac:dyDescent="0.15">
      <c r="D151" s="722"/>
      <c r="E151" s="650"/>
      <c r="F151" s="650"/>
      <c r="G151" s="650"/>
      <c r="H151" s="651"/>
      <c r="I151" s="689"/>
      <c r="J151" s="638"/>
      <c r="K151" s="639"/>
      <c r="L151" s="692"/>
      <c r="M151" s="693"/>
      <c r="N151" s="695"/>
      <c r="V151" s="259"/>
      <c r="X151" s="259"/>
    </row>
    <row r="152" spans="4:24" s="2" customFormat="1" ht="22.5" customHeight="1" x14ac:dyDescent="0.15">
      <c r="D152" s="722"/>
      <c r="E152" s="644" t="s">
        <v>673</v>
      </c>
      <c r="F152" s="644"/>
      <c r="G152" s="644"/>
      <c r="H152" s="645"/>
      <c r="I152" s="52" t="s">
        <v>118</v>
      </c>
      <c r="J152" s="640" t="s">
        <v>132</v>
      </c>
      <c r="K152" s="641"/>
      <c r="L152" s="640" t="s">
        <v>133</v>
      </c>
      <c r="M152" s="641"/>
      <c r="N152" s="393" t="s">
        <v>54</v>
      </c>
      <c r="V152" s="259"/>
      <c r="X152" s="259"/>
    </row>
    <row r="153" spans="4:24" s="2" customFormat="1" ht="22.5" customHeight="1" x14ac:dyDescent="0.15">
      <c r="D153" s="722"/>
      <c r="E153" s="647"/>
      <c r="F153" s="647"/>
      <c r="G153" s="647"/>
      <c r="H153" s="648"/>
      <c r="I153" s="642" t="s">
        <v>25</v>
      </c>
      <c r="J153" s="636"/>
      <c r="K153" s="637"/>
      <c r="L153" s="690"/>
      <c r="M153" s="691"/>
      <c r="N153" s="694" t="e">
        <f>L153/J153</f>
        <v>#DIV/0!</v>
      </c>
      <c r="Q153" s="42" t="str">
        <f>IF(L153="","",28)</f>
        <v/>
      </c>
      <c r="R153" s="91"/>
      <c r="V153" s="259"/>
      <c r="X153" s="259"/>
    </row>
    <row r="154" spans="4:24" s="2" customFormat="1" ht="22.5" customHeight="1" x14ac:dyDescent="0.15">
      <c r="D154" s="723"/>
      <c r="E154" s="650"/>
      <c r="F154" s="650"/>
      <c r="G154" s="650"/>
      <c r="H154" s="651"/>
      <c r="I154" s="689"/>
      <c r="J154" s="638"/>
      <c r="K154" s="639"/>
      <c r="L154" s="692"/>
      <c r="M154" s="693"/>
      <c r="N154" s="695"/>
      <c r="V154" s="259"/>
      <c r="X154" s="259"/>
    </row>
    <row r="155" spans="4:24" s="2" customFormat="1" ht="21" x14ac:dyDescent="0.15">
      <c r="D155" s="119" t="s">
        <v>621</v>
      </c>
      <c r="E155" s="13"/>
      <c r="F155" s="13"/>
      <c r="G155" s="13"/>
      <c r="H155" s="13"/>
      <c r="I155" s="338"/>
      <c r="J155" s="11"/>
      <c r="K155" s="11"/>
      <c r="L155" s="11"/>
      <c r="M155" s="11"/>
      <c r="V155" s="259"/>
      <c r="X155" s="259"/>
    </row>
    <row r="158" spans="4:24" ht="21" x14ac:dyDescent="0.15">
      <c r="K158" s="12" t="s">
        <v>243</v>
      </c>
      <c r="L158" s="2" t="s">
        <v>245</v>
      </c>
      <c r="M158" s="2" t="s">
        <v>248</v>
      </c>
      <c r="N158" s="2" t="s">
        <v>249</v>
      </c>
      <c r="O158" s="2" t="s">
        <v>251</v>
      </c>
      <c r="P158" s="1" t="s">
        <v>252</v>
      </c>
      <c r="R158" s="1" t="s">
        <v>652</v>
      </c>
      <c r="U158" s="1" t="s">
        <v>253</v>
      </c>
      <c r="V158" s="272" t="s">
        <v>255</v>
      </c>
    </row>
    <row r="159" spans="4:24" ht="21" x14ac:dyDescent="0.15">
      <c r="K159" s="12" t="s">
        <v>244</v>
      </c>
      <c r="L159" s="2" t="s">
        <v>259</v>
      </c>
      <c r="M159" s="2"/>
      <c r="N159" s="2" t="s">
        <v>250</v>
      </c>
      <c r="O159" s="2" t="s">
        <v>243</v>
      </c>
      <c r="P159" s="1" t="s">
        <v>584</v>
      </c>
      <c r="R159" s="1" t="s">
        <v>653</v>
      </c>
      <c r="U159" s="1" t="s">
        <v>254</v>
      </c>
      <c r="V159" s="272" t="s">
        <v>256</v>
      </c>
    </row>
    <row r="160" spans="4:24" ht="21" x14ac:dyDescent="0.15">
      <c r="K160" s="12"/>
      <c r="M160" s="2"/>
      <c r="P160" s="1" t="s">
        <v>613</v>
      </c>
      <c r="R160" s="1" t="s">
        <v>654</v>
      </c>
    </row>
    <row r="161" spans="13:18" ht="21" x14ac:dyDescent="0.15">
      <c r="M161" s="2"/>
      <c r="R161" s="1" t="s">
        <v>655</v>
      </c>
    </row>
  </sheetData>
  <mergeCells count="357">
    <mergeCell ref="D148:D154"/>
    <mergeCell ref="L149:M149"/>
    <mergeCell ref="I150:I151"/>
    <mergeCell ref="J150:K151"/>
    <mergeCell ref="L150:M151"/>
    <mergeCell ref="N150:N151"/>
    <mergeCell ref="E148:N148"/>
    <mergeCell ref="E149:H151"/>
    <mergeCell ref="J149:K149"/>
    <mergeCell ref="J140:K140"/>
    <mergeCell ref="L140:M140"/>
    <mergeCell ref="E152:H154"/>
    <mergeCell ref="J152:K152"/>
    <mergeCell ref="L152:M152"/>
    <mergeCell ref="I153:I154"/>
    <mergeCell ref="J153:K154"/>
    <mergeCell ref="L153:M154"/>
    <mergeCell ref="N153:N154"/>
    <mergeCell ref="E131:H132"/>
    <mergeCell ref="J131:K131"/>
    <mergeCell ref="L131:M131"/>
    <mergeCell ref="J132:K132"/>
    <mergeCell ref="L132:M132"/>
    <mergeCell ref="D144:D147"/>
    <mergeCell ref="E144:N144"/>
    <mergeCell ref="E133:H134"/>
    <mergeCell ref="J133:K133"/>
    <mergeCell ref="L133:M133"/>
    <mergeCell ref="J134:K134"/>
    <mergeCell ref="L134:M134"/>
    <mergeCell ref="D131:D134"/>
    <mergeCell ref="D135:N135"/>
    <mergeCell ref="N146:N147"/>
    <mergeCell ref="E145:H147"/>
    <mergeCell ref="J145:K145"/>
    <mergeCell ref="L145:M145"/>
    <mergeCell ref="I146:I147"/>
    <mergeCell ref="J146:K147"/>
    <mergeCell ref="L146:M147"/>
    <mergeCell ref="L139:M139"/>
    <mergeCell ref="E140:F140"/>
    <mergeCell ref="G140:H140"/>
    <mergeCell ref="L121:M121"/>
    <mergeCell ref="E122:F122"/>
    <mergeCell ref="G122:H122"/>
    <mergeCell ref="J122:K122"/>
    <mergeCell ref="L122:M122"/>
    <mergeCell ref="E118:N118"/>
    <mergeCell ref="D118:D122"/>
    <mergeCell ref="D142:M142"/>
    <mergeCell ref="E143:H143"/>
    <mergeCell ref="J143:K143"/>
    <mergeCell ref="L143:M143"/>
    <mergeCell ref="D129:M129"/>
    <mergeCell ref="E130:H130"/>
    <mergeCell ref="J130:K130"/>
    <mergeCell ref="L130:M130"/>
    <mergeCell ref="D137:M137"/>
    <mergeCell ref="E138:H138"/>
    <mergeCell ref="J138:K138"/>
    <mergeCell ref="L138:M138"/>
    <mergeCell ref="L120:M120"/>
    <mergeCell ref="L126:N126"/>
    <mergeCell ref="D139:D140"/>
    <mergeCell ref="E139:H139"/>
    <mergeCell ref="J139:K139"/>
    <mergeCell ref="L117:M117"/>
    <mergeCell ref="E119:H119"/>
    <mergeCell ref="J119:K119"/>
    <mergeCell ref="L119:M119"/>
    <mergeCell ref="E116:H116"/>
    <mergeCell ref="J113:K113"/>
    <mergeCell ref="L113:M113"/>
    <mergeCell ref="E114:H114"/>
    <mergeCell ref="J114:K114"/>
    <mergeCell ref="L114:M114"/>
    <mergeCell ref="E115:F115"/>
    <mergeCell ref="G115:H115"/>
    <mergeCell ref="J115:K115"/>
    <mergeCell ref="L115:M115"/>
    <mergeCell ref="J116:K116"/>
    <mergeCell ref="L116:M116"/>
    <mergeCell ref="E113:H113"/>
    <mergeCell ref="D114:D117"/>
    <mergeCell ref="E125:I125"/>
    <mergeCell ref="J125:K125"/>
    <mergeCell ref="E126:I126"/>
    <mergeCell ref="J126:K126"/>
    <mergeCell ref="E120:F120"/>
    <mergeCell ref="G120:H120"/>
    <mergeCell ref="J120:K120"/>
    <mergeCell ref="E121:H121"/>
    <mergeCell ref="J121:K121"/>
    <mergeCell ref="E117:F117"/>
    <mergeCell ref="G117:H117"/>
    <mergeCell ref="J117:K117"/>
    <mergeCell ref="E71:F71"/>
    <mergeCell ref="G71:H71"/>
    <mergeCell ref="I71:I74"/>
    <mergeCell ref="J71:K71"/>
    <mergeCell ref="L71:M71"/>
    <mergeCell ref="E74:H74"/>
    <mergeCell ref="J74:K74"/>
    <mergeCell ref="L74:M74"/>
    <mergeCell ref="L69:M69"/>
    <mergeCell ref="I66:I69"/>
    <mergeCell ref="G68:H68"/>
    <mergeCell ref="J68:K68"/>
    <mergeCell ref="L68:M68"/>
    <mergeCell ref="E68:F68"/>
    <mergeCell ref="G67:H67"/>
    <mergeCell ref="J67:K67"/>
    <mergeCell ref="L67:M67"/>
    <mergeCell ref="J10:K10"/>
    <mergeCell ref="L10:M10"/>
    <mergeCell ref="D10:D14"/>
    <mergeCell ref="D18:D19"/>
    <mergeCell ref="L12:M12"/>
    <mergeCell ref="E13:H13"/>
    <mergeCell ref="J13:K13"/>
    <mergeCell ref="L13:M13"/>
    <mergeCell ref="E14:H14"/>
    <mergeCell ref="J14:K14"/>
    <mergeCell ref="L14:M14"/>
    <mergeCell ref="J15:K15"/>
    <mergeCell ref="J16:K16"/>
    <mergeCell ref="J18:K18"/>
    <mergeCell ref="J19:K19"/>
    <mergeCell ref="L18:M19"/>
    <mergeCell ref="E12:H12"/>
    <mergeCell ref="J12:K12"/>
    <mergeCell ref="E15:H16"/>
    <mergeCell ref="D15:D17"/>
    <mergeCell ref="J17:K17"/>
    <mergeCell ref="E17:H17"/>
    <mergeCell ref="L15:M17"/>
    <mergeCell ref="N107:N108"/>
    <mergeCell ref="E105:H106"/>
    <mergeCell ref="J105:K105"/>
    <mergeCell ref="L105:M105"/>
    <mergeCell ref="J106:K106"/>
    <mergeCell ref="L106:M106"/>
    <mergeCell ref="D101:D106"/>
    <mergeCell ref="E107:H108"/>
    <mergeCell ref="D107:D108"/>
    <mergeCell ref="J107:M107"/>
    <mergeCell ref="J108:M108"/>
    <mergeCell ref="J103:K103"/>
    <mergeCell ref="L103:M103"/>
    <mergeCell ref="E103:H104"/>
    <mergeCell ref="J101:K101"/>
    <mergeCell ref="L101:M101"/>
    <mergeCell ref="J102:K102"/>
    <mergeCell ref="L102:M102"/>
    <mergeCell ref="J104:K104"/>
    <mergeCell ref="L104:M104"/>
    <mergeCell ref="D55:D74"/>
    <mergeCell ref="J70:K70"/>
    <mergeCell ref="L70:M70"/>
    <mergeCell ref="E59:H59"/>
    <mergeCell ref="E77:I77"/>
    <mergeCell ref="E78:I78"/>
    <mergeCell ref="J78:K78"/>
    <mergeCell ref="E76:I76"/>
    <mergeCell ref="J76:K76"/>
    <mergeCell ref="L65:M65"/>
    <mergeCell ref="E66:F66"/>
    <mergeCell ref="G66:H66"/>
    <mergeCell ref="J66:K66"/>
    <mergeCell ref="L66:M66"/>
    <mergeCell ref="E70:H70"/>
    <mergeCell ref="E72:F72"/>
    <mergeCell ref="G72:H72"/>
    <mergeCell ref="J72:K72"/>
    <mergeCell ref="L72:M72"/>
    <mergeCell ref="E73:F73"/>
    <mergeCell ref="G73:H73"/>
    <mergeCell ref="J73:K73"/>
    <mergeCell ref="L73:M73"/>
    <mergeCell ref="E67:F67"/>
    <mergeCell ref="E65:H65"/>
    <mergeCell ref="L57:M57"/>
    <mergeCell ref="E58:F58"/>
    <mergeCell ref="G58:H58"/>
    <mergeCell ref="J58:K58"/>
    <mergeCell ref="L58:M58"/>
    <mergeCell ref="I61:I64"/>
    <mergeCell ref="L61:M61"/>
    <mergeCell ref="E56:F56"/>
    <mergeCell ref="G56:H56"/>
    <mergeCell ref="I56:I59"/>
    <mergeCell ref="J56:K56"/>
    <mergeCell ref="L56:M56"/>
    <mergeCell ref="E57:F57"/>
    <mergeCell ref="G57:H57"/>
    <mergeCell ref="J57:K57"/>
    <mergeCell ref="J59:K59"/>
    <mergeCell ref="L59:M59"/>
    <mergeCell ref="J63:K63"/>
    <mergeCell ref="L63:M63"/>
    <mergeCell ref="E64:H64"/>
    <mergeCell ref="J64:K64"/>
    <mergeCell ref="L64:M64"/>
    <mergeCell ref="G63:H63"/>
    <mergeCell ref="N92:N93"/>
    <mergeCell ref="E87:H87"/>
    <mergeCell ref="J87:K87"/>
    <mergeCell ref="L87:M87"/>
    <mergeCell ref="J86:K86"/>
    <mergeCell ref="L86:M86"/>
    <mergeCell ref="J85:K85"/>
    <mergeCell ref="D25:D28"/>
    <mergeCell ref="J26:K26"/>
    <mergeCell ref="L26:M26"/>
    <mergeCell ref="I27:I28"/>
    <mergeCell ref="J27:K28"/>
    <mergeCell ref="L27:M28"/>
    <mergeCell ref="E25:N25"/>
    <mergeCell ref="E26:H28"/>
    <mergeCell ref="L33:M33"/>
    <mergeCell ref="J52:K52"/>
    <mergeCell ref="N34:N35"/>
    <mergeCell ref="E39:N39"/>
    <mergeCell ref="E40:H42"/>
    <mergeCell ref="J40:K40"/>
    <mergeCell ref="L40:M40"/>
    <mergeCell ref="I41:I42"/>
    <mergeCell ref="J41:K42"/>
    <mergeCell ref="N95:N96"/>
    <mergeCell ref="D91:D96"/>
    <mergeCell ref="G93:H93"/>
    <mergeCell ref="D47:M47"/>
    <mergeCell ref="J48:K48"/>
    <mergeCell ref="L48:M48"/>
    <mergeCell ref="J77:K77"/>
    <mergeCell ref="E48:H48"/>
    <mergeCell ref="J60:K60"/>
    <mergeCell ref="L60:M60"/>
    <mergeCell ref="D54:N54"/>
    <mergeCell ref="D49:D53"/>
    <mergeCell ref="D83:M83"/>
    <mergeCell ref="J84:K84"/>
    <mergeCell ref="L84:M84"/>
    <mergeCell ref="E84:H84"/>
    <mergeCell ref="G96:H96"/>
    <mergeCell ref="I92:I93"/>
    <mergeCell ref="J92:K93"/>
    <mergeCell ref="L92:M93"/>
    <mergeCell ref="E93:F93"/>
    <mergeCell ref="E49:H49"/>
    <mergeCell ref="E60:H60"/>
    <mergeCell ref="D85:D87"/>
    <mergeCell ref="L62:M62"/>
    <mergeCell ref="E63:F63"/>
    <mergeCell ref="E53:H53"/>
    <mergeCell ref="L49:M49"/>
    <mergeCell ref="L37:M38"/>
    <mergeCell ref="L41:M42"/>
    <mergeCell ref="E36:H38"/>
    <mergeCell ref="E50:F50"/>
    <mergeCell ref="E51:F51"/>
    <mergeCell ref="G50:H50"/>
    <mergeCell ref="G51:H51"/>
    <mergeCell ref="J50:K50"/>
    <mergeCell ref="L50:M50"/>
    <mergeCell ref="J51:K51"/>
    <mergeCell ref="L51:M51"/>
    <mergeCell ref="L52:M52"/>
    <mergeCell ref="I50:I53"/>
    <mergeCell ref="G52:H52"/>
    <mergeCell ref="E61:F61"/>
    <mergeCell ref="G61:H61"/>
    <mergeCell ref="J61:K61"/>
    <mergeCell ref="E55:H55"/>
    <mergeCell ref="J55:K55"/>
    <mergeCell ref="L55:M55"/>
    <mergeCell ref="I8:I9"/>
    <mergeCell ref="E8:H8"/>
    <mergeCell ref="E85:H86"/>
    <mergeCell ref="E62:F62"/>
    <mergeCell ref="G62:H62"/>
    <mergeCell ref="L85:M85"/>
    <mergeCell ref="D23:M23"/>
    <mergeCell ref="E24:H24"/>
    <mergeCell ref="J24:K24"/>
    <mergeCell ref="L24:M24"/>
    <mergeCell ref="D7:D9"/>
    <mergeCell ref="D29:D38"/>
    <mergeCell ref="E11:H11"/>
    <mergeCell ref="J36:K36"/>
    <mergeCell ref="D39:D42"/>
    <mergeCell ref="D21:N21"/>
    <mergeCell ref="D20:N20"/>
    <mergeCell ref="E18:H19"/>
    <mergeCell ref="N18:N19"/>
    <mergeCell ref="E52:F52"/>
    <mergeCell ref="N37:N38"/>
    <mergeCell ref="N41:N42"/>
    <mergeCell ref="J65:K65"/>
    <mergeCell ref="E69:H69"/>
    <mergeCell ref="D5:I5"/>
    <mergeCell ref="E9:H9"/>
    <mergeCell ref="E29:N29"/>
    <mergeCell ref="E30:H32"/>
    <mergeCell ref="J30:K30"/>
    <mergeCell ref="L30:M30"/>
    <mergeCell ref="I31:I32"/>
    <mergeCell ref="J31:K32"/>
    <mergeCell ref="L31:M32"/>
    <mergeCell ref="N31:N32"/>
    <mergeCell ref="J5:K5"/>
    <mergeCell ref="L5:N5"/>
    <mergeCell ref="N27:N28"/>
    <mergeCell ref="J11:K11"/>
    <mergeCell ref="L11:M11"/>
    <mergeCell ref="J8:K8"/>
    <mergeCell ref="J9:K9"/>
    <mergeCell ref="L8:M8"/>
    <mergeCell ref="L9:M9"/>
    <mergeCell ref="E6:H6"/>
    <mergeCell ref="J6:K6"/>
    <mergeCell ref="L6:M6"/>
    <mergeCell ref="J7:K7"/>
    <mergeCell ref="L7:M7"/>
    <mergeCell ref="L53:M53"/>
    <mergeCell ref="J49:K49"/>
    <mergeCell ref="D112:M112"/>
    <mergeCell ref="J90:K90"/>
    <mergeCell ref="L90:M90"/>
    <mergeCell ref="E101:H102"/>
    <mergeCell ref="D89:M89"/>
    <mergeCell ref="E100:H100"/>
    <mergeCell ref="J100:K100"/>
    <mergeCell ref="L100:M100"/>
    <mergeCell ref="E94:H95"/>
    <mergeCell ref="J94:K94"/>
    <mergeCell ref="L94:M94"/>
    <mergeCell ref="I95:I96"/>
    <mergeCell ref="J95:K96"/>
    <mergeCell ref="E96:F96"/>
    <mergeCell ref="E91:H92"/>
    <mergeCell ref="J91:K91"/>
    <mergeCell ref="E90:H90"/>
    <mergeCell ref="L91:M91"/>
    <mergeCell ref="L95:M96"/>
    <mergeCell ref="J69:K69"/>
    <mergeCell ref="J53:K53"/>
    <mergeCell ref="J62:K62"/>
    <mergeCell ref="N15:N17"/>
    <mergeCell ref="I34:I35"/>
    <mergeCell ref="J34:K35"/>
    <mergeCell ref="L34:M35"/>
    <mergeCell ref="L36:M36"/>
    <mergeCell ref="I37:I38"/>
    <mergeCell ref="J37:K38"/>
    <mergeCell ref="E33:H35"/>
    <mergeCell ref="J33:K33"/>
  </mergeCells>
  <phoneticPr fontId="9"/>
  <dataValidations count="9">
    <dataValidation type="list" allowBlank="1" showInputMessage="1" showErrorMessage="1" sqref="I8:I9 I16" xr:uid="{F2A8415C-C403-4BA7-8997-5CF9274948CB}">
      <formula1>$K$158:$K$160</formula1>
    </dataValidation>
    <dataValidation type="list" allowBlank="1" showInputMessage="1" showErrorMessage="1" sqref="I11" xr:uid="{5C7AB801-3854-44AA-B12C-731D3F8D4D22}">
      <formula1>$L$158:$L$160</formula1>
    </dataValidation>
    <dataValidation type="list" showInputMessage="1" showErrorMessage="1" sqref="J77:K78 J126:K126" xr:uid="{22894364-D629-4B16-8B2D-3BD15B5A95C1}">
      <formula1>$M$158:$M$159</formula1>
    </dataValidation>
    <dataValidation type="list" showInputMessage="1" showErrorMessage="1" sqref="I50:I53" xr:uid="{72E85A96-74AA-4BBD-B3CC-CE562EDD6FB8}">
      <formula1>$N$158:$N$160</formula1>
    </dataValidation>
    <dataValidation type="list" showInputMessage="1" showErrorMessage="1" sqref="I56:I59 I128" xr:uid="{7501F755-BEBE-4053-96EB-4606BCFBA742}">
      <formula1>$O$158:$O$160</formula1>
    </dataValidation>
    <dataValidation type="list" showInputMessage="1" showErrorMessage="1" sqref="I61:I64" xr:uid="{E3260353-0C88-498C-BE20-C823164C3CAB}">
      <formula1>$P$158:$P$160</formula1>
    </dataValidation>
    <dataValidation type="list" showInputMessage="1" showErrorMessage="1" sqref="I66:I69" xr:uid="{663B7961-7749-4AAB-A019-FCF9A442F5C0}">
      <formula1>$U$158:$U$160</formula1>
    </dataValidation>
    <dataValidation type="list" showInputMessage="1" showErrorMessage="1" sqref="I71:I74" xr:uid="{78FC09FE-F7C0-4015-8332-742DE221433D}">
      <formula1>$V$158:$V$160</formula1>
    </dataValidation>
    <dataValidation type="list" showInputMessage="1" showErrorMessage="1" sqref="I120" xr:uid="{472E7BC5-01D7-4FE4-AEF1-0D67E5285D99}">
      <formula1>$P$159:$P$160</formula1>
    </dataValidation>
  </dataValidations>
  <pageMargins left="0.7" right="0.7" top="0.75" bottom="0.75" header="0.3" footer="0.3"/>
  <pageSetup paperSize="9" scale="50" fitToHeight="0" orientation="portrait" r:id="rId1"/>
  <rowBreaks count="2" manualBreakCount="2">
    <brk id="45" min="2" max="14" man="1"/>
    <brk id="110" min="2"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9342B-54C6-4F23-A499-222E2A690712}">
  <sheetPr codeName="Sheet4">
    <pageSetUpPr fitToPage="1"/>
  </sheetPr>
  <dimension ref="A3:AR46"/>
  <sheetViews>
    <sheetView topLeftCell="Q1" zoomScale="85" zoomScaleNormal="85" workbookViewId="0">
      <selection activeCell="U10" sqref="U10:Z10"/>
    </sheetView>
  </sheetViews>
  <sheetFormatPr defaultRowHeight="13.5" x14ac:dyDescent="0.15"/>
  <cols>
    <col min="1" max="1" width="1.875" customWidth="1"/>
    <col min="2" max="2" width="15.5" style="177" customWidth="1"/>
    <col min="3" max="3" width="16.75" style="177" customWidth="1"/>
    <col min="4" max="4" width="10.5" style="177" customWidth="1"/>
    <col min="5" max="5" width="32.75" style="177" customWidth="1"/>
    <col min="6" max="6" width="22.375" style="177" customWidth="1"/>
    <col min="7" max="7" width="53" style="177" bestFit="1" customWidth="1"/>
    <col min="8" max="12" width="12.125" style="177" customWidth="1"/>
    <col min="13" max="13" width="9" style="177"/>
    <col min="14" max="14" width="34.75" style="177" customWidth="1"/>
    <col min="15" max="19" width="9" style="177"/>
    <col min="20" max="20" width="34.75" style="177" customWidth="1"/>
    <col min="21" max="25" width="9" style="177"/>
    <col min="26" max="26" width="34.75" style="177" customWidth="1"/>
    <col min="27" max="31" width="9" style="177"/>
    <col min="32" max="32" width="34.75" style="177" customWidth="1"/>
    <col min="33" max="33" width="9" style="177"/>
    <col min="34" max="34" width="11.625" style="177" customWidth="1"/>
    <col min="35" max="35" width="9" style="177"/>
    <col min="36" max="36" width="34.75" style="177" customWidth="1"/>
    <col min="37" max="37" width="9" style="177"/>
    <col min="38" max="38" width="11.625" style="177" customWidth="1"/>
    <col min="39" max="39" width="9" style="177"/>
    <col min="40" max="40" width="34.75" style="177" customWidth="1"/>
    <col min="41" max="41" width="9" style="177"/>
    <col min="42" max="42" width="11.625" style="177" customWidth="1"/>
    <col min="43" max="43" width="9" style="177"/>
    <col min="44" max="44" width="21.5" style="177" customWidth="1"/>
  </cols>
  <sheetData>
    <row r="3" spans="1:44" x14ac:dyDescent="0.15">
      <c r="B3" s="177" t="s">
        <v>262</v>
      </c>
    </row>
    <row r="4" spans="1:44" s="175" customFormat="1" x14ac:dyDescent="0.15">
      <c r="D4" s="177"/>
      <c r="E4" s="250"/>
      <c r="F4" s="250"/>
      <c r="G4" s="250"/>
      <c r="H4" s="949"/>
      <c r="I4" s="949"/>
      <c r="J4" s="949"/>
      <c r="K4" s="949"/>
      <c r="L4" s="949"/>
      <c r="M4" s="949"/>
      <c r="N4" s="949"/>
      <c r="O4" s="949"/>
      <c r="P4" s="949"/>
      <c r="Q4" s="949"/>
      <c r="R4" s="949"/>
      <c r="S4" s="949"/>
      <c r="T4" s="949"/>
      <c r="U4" s="949"/>
      <c r="V4" s="949"/>
      <c r="W4" s="949"/>
      <c r="X4" s="949"/>
      <c r="Y4" s="949"/>
      <c r="Z4" s="949"/>
      <c r="AA4" s="949"/>
      <c r="AB4" s="949"/>
      <c r="AC4" s="949"/>
      <c r="AD4" s="949"/>
      <c r="AE4" s="949"/>
      <c r="AF4" s="949"/>
      <c r="AG4" s="949"/>
      <c r="AH4" s="949"/>
      <c r="AI4" s="949"/>
      <c r="AJ4" s="949"/>
      <c r="AK4" s="949"/>
      <c r="AL4" s="949"/>
      <c r="AM4" s="949"/>
      <c r="AN4" s="949"/>
      <c r="AO4" s="949"/>
      <c r="AP4" s="949"/>
      <c r="AQ4" s="949"/>
      <c r="AR4" s="949"/>
    </row>
    <row r="5" spans="1:44" s="175" customFormat="1" ht="19.5" customHeight="1" x14ac:dyDescent="0.15">
      <c r="B5" s="944" t="s">
        <v>11</v>
      </c>
      <c r="C5" s="945" t="s">
        <v>8</v>
      </c>
      <c r="D5" s="946" t="s">
        <v>455</v>
      </c>
      <c r="E5" s="947"/>
      <c r="F5" s="947" t="s">
        <v>9</v>
      </c>
      <c r="G5" s="948" t="s">
        <v>460</v>
      </c>
      <c r="H5" s="942" t="s">
        <v>14</v>
      </c>
      <c r="I5" s="942" t="s">
        <v>15</v>
      </c>
      <c r="J5" s="942" t="s">
        <v>16</v>
      </c>
      <c r="K5" s="942" t="s">
        <v>34</v>
      </c>
      <c r="L5" s="942" t="s">
        <v>13</v>
      </c>
      <c r="M5" s="934" t="s">
        <v>461</v>
      </c>
      <c r="N5" s="935"/>
      <c r="O5" s="935"/>
      <c r="P5" s="935"/>
      <c r="Q5" s="935"/>
      <c r="R5" s="936"/>
      <c r="S5" s="937" t="s">
        <v>64</v>
      </c>
      <c r="T5" s="938"/>
      <c r="U5" s="938"/>
      <c r="V5" s="938"/>
      <c r="W5" s="938"/>
      <c r="X5" s="939"/>
      <c r="Y5" s="934" t="s">
        <v>462</v>
      </c>
      <c r="Z5" s="935"/>
      <c r="AA5" s="935"/>
      <c r="AB5" s="935"/>
      <c r="AC5" s="935"/>
      <c r="AD5" s="936"/>
      <c r="AE5" s="940" t="s">
        <v>463</v>
      </c>
      <c r="AF5" s="940"/>
      <c r="AG5" s="940"/>
      <c r="AH5" s="940"/>
      <c r="AI5" s="941" t="s">
        <v>464</v>
      </c>
      <c r="AJ5" s="941"/>
      <c r="AK5" s="941"/>
      <c r="AL5" s="941"/>
      <c r="AM5" s="941" t="s">
        <v>464</v>
      </c>
      <c r="AN5" s="941"/>
      <c r="AO5" s="941"/>
      <c r="AP5" s="941"/>
      <c r="AQ5" s="930" t="s">
        <v>465</v>
      </c>
      <c r="AR5" s="932" t="s">
        <v>18</v>
      </c>
    </row>
    <row r="6" spans="1:44" s="175" customFormat="1" ht="19.5" customHeight="1" x14ac:dyDescent="0.15">
      <c r="B6" s="944"/>
      <c r="C6" s="945"/>
      <c r="D6" s="178" t="s">
        <v>456</v>
      </c>
      <c r="E6" s="176" t="s">
        <v>457</v>
      </c>
      <c r="F6" s="946"/>
      <c r="G6" s="946"/>
      <c r="H6" s="943"/>
      <c r="I6" s="943"/>
      <c r="J6" s="943"/>
      <c r="K6" s="943"/>
      <c r="L6" s="943"/>
      <c r="M6" s="254" t="s">
        <v>466</v>
      </c>
      <c r="N6" s="254" t="s">
        <v>467</v>
      </c>
      <c r="O6" s="254" t="s">
        <v>24</v>
      </c>
      <c r="P6" s="254" t="s">
        <v>27</v>
      </c>
      <c r="Q6" s="254" t="s">
        <v>53</v>
      </c>
      <c r="R6" s="254" t="s">
        <v>468</v>
      </c>
      <c r="S6" s="254" t="s">
        <v>466</v>
      </c>
      <c r="T6" s="254" t="s">
        <v>467</v>
      </c>
      <c r="U6" s="254" t="s">
        <v>24</v>
      </c>
      <c r="V6" s="254" t="s">
        <v>27</v>
      </c>
      <c r="W6" s="254" t="s">
        <v>53</v>
      </c>
      <c r="X6" s="254" t="s">
        <v>468</v>
      </c>
      <c r="Y6" s="254" t="s">
        <v>466</v>
      </c>
      <c r="Z6" s="254" t="s">
        <v>467</v>
      </c>
      <c r="AA6" s="254" t="s">
        <v>24</v>
      </c>
      <c r="AB6" s="254" t="s">
        <v>27</v>
      </c>
      <c r="AC6" s="254" t="s">
        <v>53</v>
      </c>
      <c r="AD6" s="254" t="s">
        <v>468</v>
      </c>
      <c r="AE6" s="254" t="s">
        <v>469</v>
      </c>
      <c r="AF6" s="254" t="s">
        <v>467</v>
      </c>
      <c r="AG6" s="254" t="s">
        <v>470</v>
      </c>
      <c r="AH6" s="254" t="s">
        <v>471</v>
      </c>
      <c r="AI6" s="254" t="s">
        <v>469</v>
      </c>
      <c r="AJ6" s="254" t="s">
        <v>467</v>
      </c>
      <c r="AK6" s="254" t="s">
        <v>472</v>
      </c>
      <c r="AL6" s="254" t="s">
        <v>471</v>
      </c>
      <c r="AM6" s="405" t="s">
        <v>469</v>
      </c>
      <c r="AN6" s="405" t="s">
        <v>467</v>
      </c>
      <c r="AO6" s="405" t="s">
        <v>472</v>
      </c>
      <c r="AP6" s="405" t="s">
        <v>471</v>
      </c>
      <c r="AQ6" s="931"/>
      <c r="AR6" s="933"/>
    </row>
    <row r="7" spans="1:44" ht="42" customHeight="1" x14ac:dyDescent="0.15">
      <c r="B7" s="178" t="e">
        <f>VLOOKUP($D$7,$D$18:$F$25,3,TRUE)</f>
        <v>#N/A</v>
      </c>
      <c r="C7" s="178">
        <f>'要望書様式Ｐ1~2'!E5</f>
        <v>0</v>
      </c>
      <c r="D7" s="176">
        <f>'要望書様式Ｐ1~2'!E38</f>
        <v>0</v>
      </c>
      <c r="E7" s="201" t="e">
        <f>VLOOKUP($D$7,$D$18:$E$29,2,TRUE)</f>
        <v>#N/A</v>
      </c>
      <c r="F7" s="248">
        <f>IF(OR(D7="5-1",D7="5-2",D7="2-1",D7="2-2",D7="2-3"),"-",'要望書様式Ｐ1~2'!E68)</f>
        <v>0</v>
      </c>
      <c r="G7" s="176">
        <f>IF(OR(D7="5-1",D7="5-2"),"-",'要望書様式Ｐ1~2'!E46)</f>
        <v>0</v>
      </c>
      <c r="H7" s="251">
        <f>IF(D7="5-1",'要望書様式Ｐ1~2'!E60,IF(D7="5-2","-",('要望書様式Ｐ1~2'!E50)))</f>
        <v>0</v>
      </c>
      <c r="I7" s="251">
        <f>IF(D7="5-1",'要望書様式Ｐ1~2'!E60,IF(D7="5-2",'要望書様式Ｐ1~2'!E63,('要望書様式Ｐ1~2'!E51)))</f>
        <v>0</v>
      </c>
      <c r="J7" s="251">
        <f>IF(D7="5-2",0,H7-I7)</f>
        <v>0</v>
      </c>
      <c r="K7" s="176">
        <f>IF(OR(D7="5-1",D7="5-2"),"-",'要望書様式Ｐ1~2'!E69)</f>
        <v>0</v>
      </c>
      <c r="L7" s="176">
        <f>IF(OR(D7="5-1",D7="5-2"),"-",'要望書様式Ｐ1~2'!E70)</f>
        <v>0</v>
      </c>
      <c r="M7" s="255" t="str">
        <f>'要望書様式Ｐ4~6'!V2</f>
        <v>-</v>
      </c>
      <c r="N7" s="256" t="e">
        <f>VLOOKUP(M7,H19:I46,2,FALSE)</f>
        <v>#N/A</v>
      </c>
      <c r="O7" s="280">
        <f>SUMIF('要望書様式Ｐ4~6'!$Q:$Q,$M$7,'要望書様式Ｐ4~6'!J:K)</f>
        <v>0</v>
      </c>
      <c r="P7" s="280">
        <f>SUMIF('要望書様式Ｐ4~6'!$Q:$Q,$M$7,'要望書様式Ｐ4~6'!L:M)</f>
        <v>0</v>
      </c>
      <c r="Q7" s="279">
        <f>SUMIF('要望書様式Ｐ4~6'!$Q:$Q,$M$7,'要望書様式Ｐ4~6'!N:N)</f>
        <v>0</v>
      </c>
      <c r="R7" s="260"/>
      <c r="S7" s="255" t="str">
        <f>IF('要望書様式Ｐ4~6'!V3="","-",'要望書様式Ｐ4~6'!V3)</f>
        <v>-</v>
      </c>
      <c r="T7" s="256" t="str">
        <f>IF('要望書様式Ｐ4~6'!V3="-","-",VLOOKUP(S7,H19:I46,2,FALSE))</f>
        <v>-</v>
      </c>
      <c r="U7" s="278" t="str">
        <f>IF(S7="-","-",SUMIF('要望書様式Ｐ4~6'!$Q:$Q,$S$7,'要望書様式Ｐ4~6'!J:K))</f>
        <v>-</v>
      </c>
      <c r="V7" s="278">
        <f>IF(S6="-","-",SUMIF('要望書様式Ｐ4~6'!$Q:$Q,$S$7,'要望書様式Ｐ4~6'!L:M))</f>
        <v>0</v>
      </c>
      <c r="W7" s="279">
        <f>IF(S6="-","-",SUMIF('要望書様式Ｐ4~6'!$Q:$Q,$S$7,'要望書様式Ｐ4~6'!N:N))</f>
        <v>0</v>
      </c>
      <c r="X7" s="260"/>
      <c r="Y7" s="255" t="str">
        <f>IF('要望書様式Ｐ4~6'!V4="","－",'要望書様式Ｐ4~6'!V4)</f>
        <v>-</v>
      </c>
      <c r="Z7" s="256" t="str">
        <f>IF(Y7="-","-",VLOOKUP(Y7,H19:I46,2,FALSE))</f>
        <v>-</v>
      </c>
      <c r="AA7" s="278" t="str">
        <f>IF(Y7="-","-",SUMIF('要望書様式Ｐ4~6'!$Q:$Q,$Y$7,'要望書様式Ｐ4~6'!J:K))</f>
        <v>-</v>
      </c>
      <c r="AB7" s="278" t="str">
        <f>IF(Y7="-","-",SUMIF('要望書様式Ｐ4~6'!$Q:$Q,$Y$7,'要望書様式Ｐ4~6'!L:M))</f>
        <v>-</v>
      </c>
      <c r="AC7" s="279" t="str">
        <f>IF(Y7="-","-",SUMIF('要望書様式Ｐ4~6'!$Q:$Q,$Y$7,'要望書様式Ｐ4~6'!N:N))</f>
        <v>-</v>
      </c>
      <c r="AD7" s="260"/>
      <c r="AE7" s="255" t="str">
        <f>IF('要望書様式Ｐ4~6'!$X$2="","－",'要望書様式Ｐ4~6'!$X$2)</f>
        <v>-</v>
      </c>
      <c r="AF7" s="256" t="str">
        <f>IF(AE7="-","-",VLOOKUP(AE7,M19:N25,2,FALSE))</f>
        <v>-</v>
      </c>
      <c r="AG7" s="280" t="str">
        <f>IF(AE7="-","-",IF(OR(AE7=3,AE7=4,AE7=6,AE7=7),SUMIF('要望書様式Ｐ4~6'!R:R,$AE$7,'要望書様式Ｐ4~6'!$S:$S),SUMIF('要望書様式Ｐ4~6'!R:R,$AE$7,'要望書様式Ｐ4~6'!$J:$K)))</f>
        <v>-</v>
      </c>
      <c r="AH7" s="260"/>
      <c r="AI7" s="255" t="str">
        <f>IF('要望書様式Ｐ4~6'!$X$3="","－",'要望書様式Ｐ4~6'!$X$3)</f>
        <v>-</v>
      </c>
      <c r="AJ7" s="256" t="str">
        <f>IF(AI7="-","-",VLOOKUP(AI7,M19:N25,2,FALSE))</f>
        <v>-</v>
      </c>
      <c r="AK7" s="255" t="str">
        <f>IF(AI7="-","-",IF(OR(AI7=3,AI7=4,AI7=6,AI7=7),SUMIF('要望書様式Ｐ4~6'!$R:$R,$AI$7,'要望書様式Ｐ4~6'!$S:$S),SUMIF('要望書様式Ｐ4~6'!$R:$R,$AI$7,'要望書様式Ｐ4~6'!$J:$K)))</f>
        <v>-</v>
      </c>
      <c r="AL7" s="260"/>
      <c r="AM7" s="255" t="str">
        <f>IF('要望書様式Ｐ4~6'!$X$3="","－",'要望書様式Ｐ4~6'!$X$3)</f>
        <v>-</v>
      </c>
      <c r="AN7" s="256" t="str">
        <f>IF(AM7="-","-",VLOOKUP(AM7,M19:N25,2,FALSE))</f>
        <v>-</v>
      </c>
      <c r="AO7" s="255" t="str">
        <f>IF(AM7="-","-",IF(OR(AM7=3,AM7=4,AM7=6,AM7=7),SUMIF('要望書様式Ｐ4~6'!$R:$R,$AI$7,'要望書様式Ｐ4~6'!$S:$S),SUMIF('要望書様式Ｐ4~6'!$R:$R,$AI$7,'要望書様式Ｐ4~6'!$J:$K)))</f>
        <v>-</v>
      </c>
      <c r="AP7" s="260"/>
      <c r="AQ7" s="261"/>
      <c r="AR7" s="262" t="str">
        <f>'要望書様式Ｐ1~2'!E52</f>
        <v>令和　年　月　日</v>
      </c>
    </row>
    <row r="8" spans="1:44" ht="42" customHeight="1" x14ac:dyDescent="0.15"/>
    <row r="9" spans="1:44" ht="42" customHeight="1" x14ac:dyDescent="0.15"/>
    <row r="10" spans="1:44" ht="42" customHeight="1" x14ac:dyDescent="0.15"/>
    <row r="11" spans="1:44" ht="42" customHeight="1" x14ac:dyDescent="0.15">
      <c r="A11" t="s">
        <v>582</v>
      </c>
    </row>
    <row r="12" spans="1:44" ht="42" customHeight="1" x14ac:dyDescent="0.15"/>
    <row r="13" spans="1:44" ht="42" customHeight="1" x14ac:dyDescent="0.15"/>
    <row r="17" spans="4:14" x14ac:dyDescent="0.15">
      <c r="G17" s="258"/>
      <c r="H17" s="258"/>
      <c r="I17" s="258"/>
      <c r="J17" s="258"/>
    </row>
    <row r="18" spans="4:14" ht="14.25" x14ac:dyDescent="0.15">
      <c r="D18" s="177">
        <v>1</v>
      </c>
      <c r="E18" s="178" t="s">
        <v>263</v>
      </c>
      <c r="F18" s="177">
        <f>'要望書様式Ｐ1~2'!E67</f>
        <v>0</v>
      </c>
      <c r="G18" s="258"/>
      <c r="H18" s="390"/>
      <c r="I18" s="390" t="s">
        <v>10</v>
      </c>
      <c r="M18" s="7"/>
      <c r="N18" s="7" t="s">
        <v>494</v>
      </c>
    </row>
    <row r="19" spans="4:14" ht="27" x14ac:dyDescent="0.15">
      <c r="D19" s="209" t="s">
        <v>274</v>
      </c>
      <c r="E19" s="201" t="s">
        <v>265</v>
      </c>
      <c r="F19" s="177">
        <f>要望書様式Ｐ3!E5</f>
        <v>0</v>
      </c>
      <c r="G19" s="258"/>
      <c r="H19" s="390">
        <v>1</v>
      </c>
      <c r="I19" s="390" t="s">
        <v>474</v>
      </c>
      <c r="J19" s="258"/>
      <c r="M19" s="39">
        <v>1</v>
      </c>
      <c r="N19" s="7" t="s">
        <v>697</v>
      </c>
    </row>
    <row r="20" spans="4:14" ht="27" x14ac:dyDescent="0.15">
      <c r="D20" s="210" t="s">
        <v>275</v>
      </c>
      <c r="E20" s="201" t="s">
        <v>266</v>
      </c>
      <c r="F20" s="177">
        <f>要望書様式Ｐ3!E11</f>
        <v>0</v>
      </c>
      <c r="G20" s="258"/>
      <c r="H20" s="390">
        <v>2</v>
      </c>
      <c r="I20" s="390" t="s">
        <v>475</v>
      </c>
      <c r="J20" s="258"/>
      <c r="M20" s="39">
        <v>2</v>
      </c>
      <c r="N20" s="7" t="s">
        <v>495</v>
      </c>
    </row>
    <row r="21" spans="4:14" ht="27" x14ac:dyDescent="0.15">
      <c r="D21" s="210" t="s">
        <v>276</v>
      </c>
      <c r="E21" s="201" t="s">
        <v>267</v>
      </c>
      <c r="F21" s="177">
        <f>要望書様式Ｐ3!E16</f>
        <v>0</v>
      </c>
      <c r="G21" s="258"/>
      <c r="H21" s="390">
        <v>3</v>
      </c>
      <c r="I21" s="390" t="s">
        <v>476</v>
      </c>
      <c r="J21" s="258"/>
      <c r="M21" s="39">
        <v>3</v>
      </c>
      <c r="N21" s="7" t="s">
        <v>496</v>
      </c>
    </row>
    <row r="22" spans="4:14" ht="14.25" x14ac:dyDescent="0.15">
      <c r="D22" s="210">
        <v>3</v>
      </c>
      <c r="E22" s="178" t="s">
        <v>659</v>
      </c>
      <c r="F22" s="177">
        <f>'要望書様式Ｐ1~2'!E67</f>
        <v>0</v>
      </c>
      <c r="G22" s="258"/>
      <c r="H22" s="390">
        <v>4</v>
      </c>
      <c r="I22" s="390" t="s">
        <v>477</v>
      </c>
      <c r="J22" s="258"/>
      <c r="M22" s="39">
        <v>4</v>
      </c>
      <c r="N22" s="7" t="s">
        <v>497</v>
      </c>
    </row>
    <row r="23" spans="4:14" x14ac:dyDescent="0.15">
      <c r="D23" s="210">
        <v>4</v>
      </c>
      <c r="E23" s="178" t="s">
        <v>264</v>
      </c>
      <c r="F23" s="177">
        <f>'要望書様式Ｐ1~2'!E67</f>
        <v>0</v>
      </c>
      <c r="G23" s="258"/>
      <c r="H23" s="390">
        <v>5</v>
      </c>
      <c r="I23" s="390" t="s">
        <v>478</v>
      </c>
      <c r="J23" s="258"/>
      <c r="M23" s="267">
        <v>5</v>
      </c>
      <c r="N23" s="177" t="s">
        <v>498</v>
      </c>
    </row>
    <row r="24" spans="4:14" ht="26.25" customHeight="1" x14ac:dyDescent="0.15">
      <c r="D24" s="210" t="s">
        <v>277</v>
      </c>
      <c r="E24" s="201" t="s">
        <v>459</v>
      </c>
      <c r="F24" s="177">
        <f>要望書様式Ｐ3!E21</f>
        <v>0</v>
      </c>
      <c r="G24" s="258"/>
      <c r="H24" s="390">
        <v>6</v>
      </c>
      <c r="I24" s="390" t="s">
        <v>479</v>
      </c>
      <c r="J24" s="258"/>
      <c r="M24" s="39">
        <v>6</v>
      </c>
      <c r="N24" s="177" t="s">
        <v>627</v>
      </c>
    </row>
    <row r="25" spans="4:14" ht="26.25" customHeight="1" x14ac:dyDescent="0.15">
      <c r="D25" s="210" t="s">
        <v>278</v>
      </c>
      <c r="E25" s="201" t="s">
        <v>458</v>
      </c>
      <c r="F25" s="177">
        <f>要望書様式Ｐ3!E21</f>
        <v>0</v>
      </c>
      <c r="G25" s="258"/>
      <c r="H25" s="390">
        <v>7</v>
      </c>
      <c r="I25" s="390" t="s">
        <v>480</v>
      </c>
      <c r="J25" s="258"/>
      <c r="M25" s="39">
        <v>7</v>
      </c>
      <c r="N25" s="177" t="s">
        <v>628</v>
      </c>
    </row>
    <row r="26" spans="4:14" x14ac:dyDescent="0.15">
      <c r="D26" s="177">
        <v>6</v>
      </c>
      <c r="E26" s="177" t="s">
        <v>623</v>
      </c>
      <c r="G26" s="258"/>
      <c r="H26" s="390">
        <v>8</v>
      </c>
      <c r="I26" s="390" t="s">
        <v>481</v>
      </c>
      <c r="J26" s="258"/>
    </row>
    <row r="27" spans="4:14" x14ac:dyDescent="0.15">
      <c r="D27" s="177">
        <v>7</v>
      </c>
      <c r="E27" s="177" t="s">
        <v>624</v>
      </c>
      <c r="G27" s="258"/>
      <c r="H27" s="390">
        <v>9</v>
      </c>
      <c r="I27" s="390" t="s">
        <v>482</v>
      </c>
      <c r="J27" s="258"/>
    </row>
    <row r="28" spans="4:14" x14ac:dyDescent="0.15">
      <c r="D28" s="177">
        <v>8</v>
      </c>
      <c r="E28" s="177" t="s">
        <v>625</v>
      </c>
      <c r="G28" s="258"/>
      <c r="H28" s="390">
        <v>10</v>
      </c>
      <c r="I28" s="390" t="s">
        <v>483</v>
      </c>
      <c r="J28" s="258"/>
    </row>
    <row r="29" spans="4:14" x14ac:dyDescent="0.15">
      <c r="D29" s="177">
        <v>9</v>
      </c>
      <c r="E29" s="177" t="s">
        <v>626</v>
      </c>
      <c r="G29" s="258"/>
      <c r="H29" s="390">
        <v>11</v>
      </c>
      <c r="I29" s="390" t="s">
        <v>484</v>
      </c>
      <c r="J29" s="258"/>
    </row>
    <row r="30" spans="4:14" x14ac:dyDescent="0.15">
      <c r="G30" s="258"/>
      <c r="H30" s="390">
        <v>12</v>
      </c>
      <c r="I30" s="390" t="s">
        <v>485</v>
      </c>
      <c r="J30" s="258"/>
    </row>
    <row r="31" spans="4:14" x14ac:dyDescent="0.15">
      <c r="G31" s="258"/>
      <c r="H31" s="390">
        <v>13</v>
      </c>
      <c r="I31" s="390" t="s">
        <v>486</v>
      </c>
      <c r="J31" s="258"/>
    </row>
    <row r="32" spans="4:14" x14ac:dyDescent="0.15">
      <c r="G32" s="258"/>
      <c r="H32" s="390">
        <v>14</v>
      </c>
      <c r="I32" s="390" t="s">
        <v>487</v>
      </c>
      <c r="J32" s="258"/>
    </row>
    <row r="33" spans="7:10" x14ac:dyDescent="0.15">
      <c r="G33" s="258"/>
      <c r="H33" s="390">
        <v>15</v>
      </c>
      <c r="I33" s="390" t="s">
        <v>488</v>
      </c>
      <c r="J33" s="258"/>
    </row>
    <row r="34" spans="7:10" x14ac:dyDescent="0.15">
      <c r="G34" s="258"/>
      <c r="H34" s="390">
        <v>16</v>
      </c>
      <c r="I34" s="390" t="s">
        <v>489</v>
      </c>
      <c r="J34" s="258"/>
    </row>
    <row r="35" spans="7:10" x14ac:dyDescent="0.15">
      <c r="G35" s="258"/>
      <c r="H35" s="390">
        <v>17</v>
      </c>
      <c r="I35" s="390" t="s">
        <v>490</v>
      </c>
      <c r="J35" s="258"/>
    </row>
    <row r="36" spans="7:10" x14ac:dyDescent="0.15">
      <c r="G36" s="258"/>
      <c r="H36" s="390">
        <v>18</v>
      </c>
      <c r="I36" s="390" t="s">
        <v>490</v>
      </c>
      <c r="J36" s="258"/>
    </row>
    <row r="37" spans="7:10" x14ac:dyDescent="0.15">
      <c r="G37" s="258"/>
      <c r="H37" s="390">
        <v>19</v>
      </c>
      <c r="I37" s="390" t="s">
        <v>629</v>
      </c>
      <c r="J37" s="258"/>
    </row>
    <row r="38" spans="7:10" x14ac:dyDescent="0.15">
      <c r="G38" s="258"/>
      <c r="H38" s="390">
        <v>20</v>
      </c>
      <c r="I38" s="391" t="s">
        <v>630</v>
      </c>
      <c r="J38" s="258"/>
    </row>
    <row r="39" spans="7:10" x14ac:dyDescent="0.15">
      <c r="G39" s="258"/>
      <c r="H39" s="390">
        <v>21</v>
      </c>
      <c r="I39" s="391" t="s">
        <v>631</v>
      </c>
      <c r="J39" s="258"/>
    </row>
    <row r="40" spans="7:10" x14ac:dyDescent="0.15">
      <c r="G40" s="258"/>
      <c r="H40" s="390">
        <v>22</v>
      </c>
      <c r="I40" s="392" t="s">
        <v>606</v>
      </c>
      <c r="J40" s="258"/>
    </row>
    <row r="41" spans="7:10" x14ac:dyDescent="0.15">
      <c r="H41" s="390">
        <v>23</v>
      </c>
      <c r="I41" s="392" t="s">
        <v>649</v>
      </c>
    </row>
    <row r="42" spans="7:10" x14ac:dyDescent="0.15">
      <c r="H42" s="390">
        <v>24</v>
      </c>
      <c r="I42" s="392" t="s">
        <v>650</v>
      </c>
    </row>
    <row r="43" spans="7:10" x14ac:dyDescent="0.15">
      <c r="H43" s="390">
        <v>25</v>
      </c>
      <c r="I43" s="392" t="s">
        <v>632</v>
      </c>
    </row>
    <row r="44" spans="7:10" x14ac:dyDescent="0.15">
      <c r="H44" s="390">
        <v>26</v>
      </c>
      <c r="I44" s="392" t="s">
        <v>633</v>
      </c>
    </row>
    <row r="45" spans="7:10" x14ac:dyDescent="0.15">
      <c r="H45" s="390">
        <v>27</v>
      </c>
      <c r="I45" s="392" t="s">
        <v>634</v>
      </c>
    </row>
    <row r="46" spans="7:10" x14ac:dyDescent="0.15">
      <c r="H46" s="267">
        <v>28</v>
      </c>
      <c r="I46" s="177" t="s">
        <v>672</v>
      </c>
    </row>
  </sheetData>
  <mergeCells count="26">
    <mergeCell ref="H4:L4"/>
    <mergeCell ref="Y4:AB4"/>
    <mergeCell ref="AC4:AF4"/>
    <mergeCell ref="AG4:AJ4"/>
    <mergeCell ref="AK4:AR4"/>
    <mergeCell ref="M4:P4"/>
    <mergeCell ref="Q4:T4"/>
    <mergeCell ref="U4:X4"/>
    <mergeCell ref="B5:B6"/>
    <mergeCell ref="C5:C6"/>
    <mergeCell ref="D5:E5"/>
    <mergeCell ref="F5:F6"/>
    <mergeCell ref="G5:G6"/>
    <mergeCell ref="H5:H6"/>
    <mergeCell ref="I5:I6"/>
    <mergeCell ref="J5:J6"/>
    <mergeCell ref="K5:K6"/>
    <mergeCell ref="L5:L6"/>
    <mergeCell ref="AQ5:AQ6"/>
    <mergeCell ref="AR5:AR6"/>
    <mergeCell ref="M5:R5"/>
    <mergeCell ref="S5:X5"/>
    <mergeCell ref="Y5:AD5"/>
    <mergeCell ref="AE5:AH5"/>
    <mergeCell ref="AI5:AL5"/>
    <mergeCell ref="AM5:AP5"/>
  </mergeCells>
  <phoneticPr fontId="9"/>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46A5E-4ECD-4BB7-82ED-30D55CCC8158}">
  <sheetPr codeName="Sheet5"/>
  <dimension ref="A1:AH166"/>
  <sheetViews>
    <sheetView view="pageBreakPreview" zoomScale="85" zoomScaleNormal="100" zoomScaleSheetLayoutView="85" workbookViewId="0">
      <selection activeCell="X17" sqref="X17"/>
    </sheetView>
  </sheetViews>
  <sheetFormatPr defaultRowHeight="13.5" x14ac:dyDescent="0.15"/>
  <cols>
    <col min="1" max="1" width="5.375" style="218" customWidth="1"/>
    <col min="2" max="6" width="9" style="217"/>
    <col min="7" max="20" width="5.875" style="217" customWidth="1"/>
    <col min="21" max="26" width="9" style="217"/>
    <col min="27" max="16384" width="9" style="212"/>
  </cols>
  <sheetData>
    <row r="1" spans="1:5" x14ac:dyDescent="0.15">
      <c r="A1" s="211" t="s">
        <v>286</v>
      </c>
    </row>
    <row r="2" spans="1:5" x14ac:dyDescent="0.15">
      <c r="A2" s="211" t="s">
        <v>287</v>
      </c>
    </row>
    <row r="3" spans="1:5" x14ac:dyDescent="0.15">
      <c r="A3" s="211"/>
    </row>
    <row r="4" spans="1:5" x14ac:dyDescent="0.15">
      <c r="A4" s="211" t="s">
        <v>288</v>
      </c>
    </row>
    <row r="5" spans="1:5" x14ac:dyDescent="0.15">
      <c r="A5" s="211" t="s">
        <v>289</v>
      </c>
    </row>
    <row r="6" spans="1:5" x14ac:dyDescent="0.15">
      <c r="A6" s="211"/>
      <c r="B6" s="962">
        <f>'要望書様式Ｐ1~2'!E5</f>
        <v>0</v>
      </c>
      <c r="C6" s="962"/>
      <c r="D6" s="962"/>
      <c r="E6" s="962"/>
    </row>
    <row r="7" spans="1:5" x14ac:dyDescent="0.15">
      <c r="A7" s="211"/>
    </row>
    <row r="8" spans="1:5" x14ac:dyDescent="0.15">
      <c r="A8" s="211" t="s">
        <v>290</v>
      </c>
    </row>
    <row r="9" spans="1:5" x14ac:dyDescent="0.15">
      <c r="A9" s="211"/>
      <c r="B9" s="962">
        <f>'要望書様式Ｐ1~2'!E13</f>
        <v>0</v>
      </c>
      <c r="C9" s="962"/>
      <c r="D9" s="962"/>
      <c r="E9" s="962"/>
    </row>
    <row r="10" spans="1:5" x14ac:dyDescent="0.15">
      <c r="A10" s="211"/>
    </row>
    <row r="11" spans="1:5" x14ac:dyDescent="0.15">
      <c r="A11" s="211" t="s">
        <v>291</v>
      </c>
    </row>
    <row r="12" spans="1:5" x14ac:dyDescent="0.15">
      <c r="A12" s="211"/>
      <c r="B12" s="967"/>
      <c r="C12" s="967"/>
      <c r="D12" s="967"/>
      <c r="E12" s="967"/>
    </row>
    <row r="13" spans="1:5" x14ac:dyDescent="0.15">
      <c r="A13" s="211"/>
    </row>
    <row r="14" spans="1:5" x14ac:dyDescent="0.15">
      <c r="A14" s="211" t="s">
        <v>292</v>
      </c>
    </row>
    <row r="15" spans="1:5" x14ac:dyDescent="0.15">
      <c r="A15" s="211"/>
      <c r="B15" s="967"/>
      <c r="C15" s="967"/>
      <c r="D15" s="967"/>
      <c r="E15" s="967"/>
    </row>
    <row r="16" spans="1:5" x14ac:dyDescent="0.15">
      <c r="A16" s="211"/>
    </row>
    <row r="17" spans="1:17" x14ac:dyDescent="0.15">
      <c r="A17" s="211"/>
    </row>
    <row r="18" spans="1:17" x14ac:dyDescent="0.15">
      <c r="A18" s="211" t="s">
        <v>293</v>
      </c>
    </row>
    <row r="19" spans="1:17" ht="13.5" customHeight="1" x14ac:dyDescent="0.15">
      <c r="A19" s="211"/>
      <c r="B19" s="966" t="s">
        <v>443</v>
      </c>
      <c r="C19" s="966"/>
      <c r="D19" s="966"/>
      <c r="E19" s="966"/>
      <c r="F19" s="966"/>
      <c r="G19" s="966"/>
      <c r="H19" s="966"/>
      <c r="I19" s="966"/>
      <c r="J19" s="966"/>
      <c r="K19" s="966"/>
      <c r="L19" s="966"/>
      <c r="M19" s="966"/>
      <c r="N19" s="966"/>
      <c r="O19" s="966"/>
      <c r="P19" s="966"/>
      <c r="Q19" s="966"/>
    </row>
    <row r="20" spans="1:17" x14ac:dyDescent="0.15">
      <c r="A20" s="211"/>
      <c r="B20" s="966"/>
      <c r="C20" s="966"/>
      <c r="D20" s="966"/>
      <c r="E20" s="966"/>
      <c r="F20" s="966"/>
      <c r="G20" s="966"/>
      <c r="H20" s="966"/>
      <c r="I20" s="966"/>
      <c r="J20" s="966"/>
      <c r="K20" s="966"/>
      <c r="L20" s="966"/>
      <c r="M20" s="966"/>
      <c r="N20" s="966"/>
      <c r="O20" s="966"/>
      <c r="P20" s="966"/>
      <c r="Q20" s="966"/>
    </row>
    <row r="21" spans="1:17" x14ac:dyDescent="0.15">
      <c r="A21" s="211"/>
      <c r="B21" s="966"/>
      <c r="C21" s="966"/>
      <c r="D21" s="966"/>
      <c r="E21" s="966"/>
      <c r="F21" s="966"/>
      <c r="G21" s="966"/>
      <c r="H21" s="966"/>
      <c r="I21" s="966"/>
      <c r="J21" s="966"/>
      <c r="K21" s="966"/>
      <c r="L21" s="966"/>
      <c r="M21" s="966"/>
      <c r="N21" s="966"/>
      <c r="O21" s="966"/>
      <c r="P21" s="966"/>
      <c r="Q21" s="966"/>
    </row>
    <row r="22" spans="1:17" x14ac:dyDescent="0.15">
      <c r="A22" s="211"/>
      <c r="B22" s="966"/>
      <c r="C22" s="966"/>
      <c r="D22" s="966"/>
      <c r="E22" s="966"/>
      <c r="F22" s="966"/>
      <c r="G22" s="966"/>
      <c r="H22" s="966"/>
      <c r="I22" s="966"/>
      <c r="J22" s="966"/>
      <c r="K22" s="966"/>
      <c r="L22" s="966"/>
      <c r="M22" s="966"/>
      <c r="N22" s="966"/>
      <c r="O22" s="966"/>
      <c r="P22" s="966"/>
      <c r="Q22" s="966"/>
    </row>
    <row r="23" spans="1:17" x14ac:dyDescent="0.15">
      <c r="A23" s="211"/>
    </row>
    <row r="24" spans="1:17" x14ac:dyDescent="0.15">
      <c r="A24" s="213" t="s">
        <v>294</v>
      </c>
    </row>
    <row r="25" spans="1:17" x14ac:dyDescent="0.15">
      <c r="A25" s="213" t="s">
        <v>413</v>
      </c>
    </row>
    <row r="26" spans="1:17" x14ac:dyDescent="0.15">
      <c r="A26" s="213" t="s">
        <v>414</v>
      </c>
    </row>
    <row r="27" spans="1:17" x14ac:dyDescent="0.15">
      <c r="A27" s="211"/>
    </row>
    <row r="28" spans="1:17" x14ac:dyDescent="0.15">
      <c r="A28" s="211"/>
    </row>
    <row r="29" spans="1:17" x14ac:dyDescent="0.15">
      <c r="A29" s="211"/>
    </row>
    <row r="30" spans="1:17" x14ac:dyDescent="0.15">
      <c r="A30" s="211"/>
    </row>
    <row r="31" spans="1:17" x14ac:dyDescent="0.15">
      <c r="A31" s="211"/>
    </row>
    <row r="32" spans="1:17" x14ac:dyDescent="0.15">
      <c r="A32" s="211" t="s">
        <v>295</v>
      </c>
    </row>
    <row r="33" spans="1:33" x14ac:dyDescent="0.15">
      <c r="A33" s="217"/>
      <c r="B33" s="972" t="s">
        <v>296</v>
      </c>
      <c r="C33" s="973"/>
      <c r="D33" s="1024" t="s">
        <v>297</v>
      </c>
      <c r="E33" s="1024"/>
      <c r="F33" s="1025"/>
      <c r="G33" s="1025"/>
      <c r="H33" s="1025"/>
      <c r="I33" s="1025"/>
      <c r="J33" s="1025"/>
      <c r="K33" s="1025"/>
      <c r="L33" s="1025"/>
      <c r="M33" s="1025"/>
      <c r="N33" s="1025"/>
      <c r="O33" s="1025"/>
      <c r="P33" s="1025"/>
      <c r="AA33" s="217"/>
      <c r="AB33" s="217"/>
      <c r="AC33" s="217"/>
      <c r="AD33" s="217"/>
      <c r="AE33" s="217"/>
      <c r="AF33" s="217"/>
      <c r="AG33" s="217"/>
    </row>
    <row r="34" spans="1:33" x14ac:dyDescent="0.15">
      <c r="A34" s="217"/>
      <c r="B34" s="974"/>
      <c r="C34" s="975"/>
      <c r="D34" s="995"/>
      <c r="E34" s="995"/>
      <c r="F34" s="950" t="s">
        <v>298</v>
      </c>
      <c r="G34" s="1022"/>
      <c r="H34" s="1023" t="s">
        <v>299</v>
      </c>
      <c r="I34" s="950"/>
      <c r="J34" s="950"/>
      <c r="K34" s="950" t="s">
        <v>300</v>
      </c>
      <c r="L34" s="950"/>
      <c r="M34" s="1022"/>
      <c r="N34" s="1023" t="s">
        <v>301</v>
      </c>
      <c r="O34" s="950"/>
      <c r="P34" s="950"/>
      <c r="AA34" s="217"/>
      <c r="AB34" s="217"/>
      <c r="AC34" s="217"/>
      <c r="AD34" s="217"/>
      <c r="AE34" s="217"/>
      <c r="AF34" s="217"/>
      <c r="AG34" s="217"/>
    </row>
    <row r="35" spans="1:33" x14ac:dyDescent="0.15">
      <c r="A35" s="217"/>
      <c r="B35" s="976">
        <f>'要望書様式Ｐ4~6'!L5</f>
        <v>0</v>
      </c>
      <c r="C35" s="977"/>
      <c r="D35" s="1026" t="str">
        <f>'要望書様式Ｐ4~6'!J8&amp;'要望書様式Ｐ4~6'!I8</f>
        <v>t</v>
      </c>
      <c r="E35" s="1026"/>
      <c r="F35" s="1026" t="str">
        <f>'要望書様式Ｐ4~6'!J9&amp;'要望書様式Ｐ4~6'!I8</f>
        <v>t</v>
      </c>
      <c r="G35" s="1028"/>
      <c r="H35" s="1030" t="e">
        <f>'要望書様式Ｐ4~6'!J9/'要望書様式Ｐ4~6'!J8</f>
        <v>#DIV/0!</v>
      </c>
      <c r="I35" s="1031"/>
      <c r="J35" s="1031"/>
      <c r="K35" s="1026" t="str">
        <f>'要望書様式Ｐ4~6'!J16&amp;'要望書様式Ｐ4~6'!I16</f>
        <v>t</v>
      </c>
      <c r="L35" s="1026"/>
      <c r="M35" s="1028"/>
      <c r="N35" s="1030" t="e">
        <f>'要望書様式Ｐ4~6'!J16/'要望書様式Ｐ4~6'!J8</f>
        <v>#DIV/0!</v>
      </c>
      <c r="O35" s="1031"/>
      <c r="P35" s="1031"/>
      <c r="AA35" s="217"/>
      <c r="AB35" s="217"/>
      <c r="AC35" s="217"/>
      <c r="AD35" s="217"/>
      <c r="AE35" s="217"/>
      <c r="AF35" s="217"/>
      <c r="AG35" s="217"/>
    </row>
    <row r="36" spans="1:33" x14ac:dyDescent="0.15">
      <c r="A36" s="217"/>
      <c r="B36" s="978"/>
      <c r="C36" s="979"/>
      <c r="D36" s="1027"/>
      <c r="E36" s="1027"/>
      <c r="F36" s="1027"/>
      <c r="G36" s="1029"/>
      <c r="H36" s="1032"/>
      <c r="I36" s="1027"/>
      <c r="J36" s="1027"/>
      <c r="K36" s="1027"/>
      <c r="L36" s="1027"/>
      <c r="M36" s="1029"/>
      <c r="N36" s="1032"/>
      <c r="O36" s="1027"/>
      <c r="P36" s="1027"/>
      <c r="AA36" s="217"/>
      <c r="AB36" s="217"/>
      <c r="AC36" s="217"/>
      <c r="AD36" s="217"/>
      <c r="AE36" s="217"/>
      <c r="AF36" s="217"/>
      <c r="AG36" s="217"/>
    </row>
    <row r="37" spans="1:33" x14ac:dyDescent="0.15">
      <c r="A37" s="211" t="s">
        <v>302</v>
      </c>
    </row>
    <row r="38" spans="1:33" x14ac:dyDescent="0.15">
      <c r="A38" s="212"/>
      <c r="B38" s="213" t="s">
        <v>417</v>
      </c>
    </row>
    <row r="39" spans="1:33" x14ac:dyDescent="0.15">
      <c r="A39" s="212"/>
      <c r="B39" s="213" t="s">
        <v>415</v>
      </c>
    </row>
    <row r="40" spans="1:33" x14ac:dyDescent="0.15">
      <c r="A40" s="212"/>
      <c r="B40" s="213" t="s">
        <v>416</v>
      </c>
    </row>
    <row r="41" spans="1:33" x14ac:dyDescent="0.15">
      <c r="A41" s="211"/>
    </row>
    <row r="42" spans="1:33" x14ac:dyDescent="0.15">
      <c r="A42" s="211" t="s">
        <v>303</v>
      </c>
    </row>
    <row r="43" spans="1:33" ht="13.5" customHeight="1" x14ac:dyDescent="0.15">
      <c r="A43" s="211"/>
      <c r="B43" s="966" t="s">
        <v>444</v>
      </c>
      <c r="C43" s="966"/>
      <c r="D43" s="966"/>
      <c r="E43" s="966"/>
      <c r="F43" s="966"/>
      <c r="G43" s="966"/>
      <c r="H43" s="966"/>
      <c r="I43" s="966"/>
      <c r="J43" s="966"/>
      <c r="K43" s="966"/>
      <c r="L43" s="966"/>
      <c r="M43" s="966"/>
      <c r="N43" s="966"/>
      <c r="O43" s="966"/>
      <c r="P43" s="966"/>
      <c r="Q43" s="966"/>
      <c r="Y43" s="226"/>
    </row>
    <row r="44" spans="1:33" ht="13.5" customHeight="1" x14ac:dyDescent="0.15">
      <c r="A44" s="211"/>
      <c r="B44" s="966"/>
      <c r="C44" s="966"/>
      <c r="D44" s="966"/>
      <c r="E44" s="966"/>
      <c r="F44" s="966"/>
      <c r="G44" s="966"/>
      <c r="H44" s="966"/>
      <c r="I44" s="966"/>
      <c r="J44" s="966"/>
      <c r="K44" s="966"/>
      <c r="L44" s="966"/>
      <c r="M44" s="966"/>
      <c r="N44" s="966"/>
      <c r="O44" s="966"/>
      <c r="P44" s="966"/>
      <c r="Q44" s="966"/>
      <c r="W44" s="226"/>
    </row>
    <row r="45" spans="1:33" ht="13.5" customHeight="1" x14ac:dyDescent="0.15">
      <c r="A45" s="211"/>
      <c r="B45" s="966"/>
      <c r="C45" s="966"/>
      <c r="D45" s="966"/>
      <c r="E45" s="966"/>
      <c r="F45" s="966"/>
      <c r="G45" s="966"/>
      <c r="H45" s="966"/>
      <c r="I45" s="966"/>
      <c r="J45" s="966"/>
      <c r="K45" s="966"/>
      <c r="L45" s="966"/>
      <c r="M45" s="966"/>
      <c r="N45" s="966"/>
      <c r="O45" s="966"/>
      <c r="P45" s="966"/>
      <c r="Q45" s="966"/>
      <c r="W45" s="226"/>
    </row>
    <row r="46" spans="1:33" ht="13.5" customHeight="1" x14ac:dyDescent="0.15">
      <c r="A46" s="211"/>
      <c r="B46" s="966"/>
      <c r="C46" s="966"/>
      <c r="D46" s="966"/>
      <c r="E46" s="966"/>
      <c r="F46" s="966"/>
      <c r="G46" s="966"/>
      <c r="H46" s="966"/>
      <c r="I46" s="966"/>
      <c r="J46" s="966"/>
      <c r="K46" s="966"/>
      <c r="L46" s="966"/>
      <c r="M46" s="966"/>
      <c r="N46" s="966"/>
      <c r="O46" s="966"/>
      <c r="P46" s="966"/>
      <c r="Q46" s="966"/>
      <c r="W46" s="226"/>
    </row>
    <row r="47" spans="1:33" ht="13.5" customHeight="1" x14ac:dyDescent="0.15">
      <c r="A47" s="211"/>
      <c r="X47" s="226"/>
    </row>
    <row r="48" spans="1:33" ht="13.5" customHeight="1" x14ac:dyDescent="0.15">
      <c r="A48" s="211" t="s">
        <v>438</v>
      </c>
    </row>
    <row r="49" spans="1:34" x14ac:dyDescent="0.15">
      <c r="A49" s="211" t="s">
        <v>304</v>
      </c>
    </row>
    <row r="50" spans="1:34" ht="14.25" customHeight="1" x14ac:dyDescent="0.15">
      <c r="A50" s="212"/>
      <c r="B50" s="951" t="s">
        <v>305</v>
      </c>
      <c r="C50" s="971" t="s">
        <v>424</v>
      </c>
      <c r="D50" s="951" t="s">
        <v>306</v>
      </c>
      <c r="E50" s="951"/>
      <c r="F50" s="951" t="s">
        <v>307</v>
      </c>
      <c r="G50" s="951"/>
      <c r="H50" s="971" t="s">
        <v>426</v>
      </c>
      <c r="I50" s="951"/>
      <c r="J50" s="951"/>
      <c r="K50" s="951" t="s">
        <v>308</v>
      </c>
      <c r="L50" s="951"/>
      <c r="M50" s="951"/>
      <c r="N50" s="951" t="s">
        <v>309</v>
      </c>
      <c r="O50" s="951"/>
      <c r="P50" s="951"/>
      <c r="Q50" s="951"/>
      <c r="R50" s="951" t="s">
        <v>310</v>
      </c>
      <c r="S50" s="951"/>
      <c r="Y50" s="226"/>
      <c r="AA50" s="217"/>
      <c r="AB50" s="217"/>
      <c r="AC50" s="217"/>
      <c r="AD50" s="217"/>
      <c r="AE50" s="217"/>
      <c r="AF50" s="217"/>
      <c r="AG50" s="217"/>
      <c r="AH50" s="217"/>
    </row>
    <row r="51" spans="1:34" ht="13.5" customHeight="1" x14ac:dyDescent="0.15">
      <c r="A51" s="212"/>
      <c r="B51" s="951"/>
      <c r="C51" s="971"/>
      <c r="D51" s="951" t="s">
        <v>311</v>
      </c>
      <c r="E51" s="971" t="s">
        <v>425</v>
      </c>
      <c r="F51" s="951"/>
      <c r="G51" s="951"/>
      <c r="H51" s="951"/>
      <c r="I51" s="951"/>
      <c r="J51" s="951"/>
      <c r="K51" s="951"/>
      <c r="L51" s="951"/>
      <c r="M51" s="951"/>
      <c r="N51" s="951" t="s">
        <v>312</v>
      </c>
      <c r="O51" s="951"/>
      <c r="P51" s="951" t="s">
        <v>313</v>
      </c>
      <c r="Q51" s="951"/>
      <c r="R51" s="951"/>
      <c r="S51" s="951"/>
      <c r="AA51" s="217"/>
      <c r="AB51" s="217"/>
      <c r="AC51" s="217"/>
      <c r="AD51" s="217"/>
      <c r="AE51" s="217"/>
      <c r="AF51" s="217"/>
      <c r="AG51" s="217"/>
      <c r="AH51" s="217"/>
    </row>
    <row r="52" spans="1:34" x14ac:dyDescent="0.15">
      <c r="A52" s="212"/>
      <c r="B52" s="951"/>
      <c r="C52" s="971"/>
      <c r="D52" s="951"/>
      <c r="E52" s="971"/>
      <c r="F52" s="951"/>
      <c r="G52" s="951"/>
      <c r="H52" s="951"/>
      <c r="I52" s="951"/>
      <c r="J52" s="951"/>
      <c r="K52" s="951"/>
      <c r="L52" s="951"/>
      <c r="M52" s="951"/>
      <c r="N52" s="951"/>
      <c r="O52" s="951"/>
      <c r="P52" s="951"/>
      <c r="Q52" s="951"/>
      <c r="R52" s="951"/>
      <c r="S52" s="951"/>
      <c r="AA52" s="217"/>
      <c r="AB52" s="217"/>
      <c r="AC52" s="217"/>
      <c r="AD52" s="217"/>
      <c r="AE52" s="217"/>
      <c r="AF52" s="217"/>
      <c r="AG52" s="217"/>
      <c r="AH52" s="217"/>
    </row>
    <row r="53" spans="1:34" x14ac:dyDescent="0.15">
      <c r="A53" s="212"/>
      <c r="B53" s="951"/>
      <c r="C53" s="971"/>
      <c r="D53" s="951"/>
      <c r="E53" s="971"/>
      <c r="F53" s="951"/>
      <c r="G53" s="951"/>
      <c r="H53" s="951"/>
      <c r="I53" s="951"/>
      <c r="J53" s="951"/>
      <c r="K53" s="951"/>
      <c r="L53" s="951"/>
      <c r="M53" s="951"/>
      <c r="N53" s="951"/>
      <c r="O53" s="951"/>
      <c r="P53" s="951"/>
      <c r="Q53" s="951"/>
      <c r="R53" s="951"/>
      <c r="S53" s="951"/>
      <c r="AA53" s="217"/>
      <c r="AB53" s="217"/>
      <c r="AC53" s="217"/>
      <c r="AD53" s="217"/>
      <c r="AE53" s="217"/>
      <c r="AF53" s="217"/>
      <c r="AG53" s="217"/>
      <c r="AH53" s="217"/>
    </row>
    <row r="54" spans="1:34" x14ac:dyDescent="0.15">
      <c r="A54" s="212"/>
      <c r="B54" s="235"/>
      <c r="C54" s="234"/>
      <c r="D54" s="231" t="s">
        <v>314</v>
      </c>
      <c r="E54" s="231" t="s">
        <v>315</v>
      </c>
      <c r="F54" s="963"/>
      <c r="G54" s="965"/>
      <c r="H54" s="963"/>
      <c r="I54" s="964"/>
      <c r="J54" s="965"/>
      <c r="K54" s="954" t="s">
        <v>316</v>
      </c>
      <c r="L54" s="955"/>
      <c r="M54" s="956"/>
      <c r="N54" s="954" t="s">
        <v>316</v>
      </c>
      <c r="O54" s="956"/>
      <c r="P54" s="954" t="s">
        <v>316</v>
      </c>
      <c r="Q54" s="956"/>
      <c r="R54" s="950"/>
      <c r="S54" s="950"/>
      <c r="AA54" s="217"/>
      <c r="AB54" s="217"/>
      <c r="AC54" s="217"/>
      <c r="AD54" s="217"/>
      <c r="AE54" s="217"/>
      <c r="AF54" s="217"/>
      <c r="AG54" s="217"/>
      <c r="AH54" s="217"/>
    </row>
    <row r="55" spans="1:34" ht="101.25" customHeight="1" x14ac:dyDescent="0.15">
      <c r="A55" s="212"/>
      <c r="B55" s="232" t="e">
        <f>'集計表（Ｒ５版）'!E7</f>
        <v>#N/A</v>
      </c>
      <c r="C55" s="236">
        <f>'集計表（Ｒ５版）'!F7</f>
        <v>0</v>
      </c>
      <c r="D55" s="233"/>
      <c r="E55" s="233"/>
      <c r="F55" s="968"/>
      <c r="G55" s="970"/>
      <c r="H55" s="968"/>
      <c r="I55" s="969"/>
      <c r="J55" s="970"/>
      <c r="K55" s="957">
        <f>'集計表（Ｒ５版）'!H7</f>
        <v>0</v>
      </c>
      <c r="L55" s="958"/>
      <c r="M55" s="959"/>
      <c r="N55" s="957">
        <f>'集計表（Ｒ５版）'!I7</f>
        <v>0</v>
      </c>
      <c r="O55" s="959"/>
      <c r="P55" s="957">
        <f>'集計表（Ｒ５版）'!J7</f>
        <v>0</v>
      </c>
      <c r="Q55" s="959"/>
      <c r="R55" s="950"/>
      <c r="S55" s="950"/>
      <c r="AA55" s="217"/>
      <c r="AB55" s="217"/>
      <c r="AC55" s="217"/>
      <c r="AD55" s="217"/>
      <c r="AE55" s="217"/>
      <c r="AF55" s="217"/>
      <c r="AG55" s="217"/>
      <c r="AH55" s="217"/>
    </row>
    <row r="56" spans="1:34" x14ac:dyDescent="0.15">
      <c r="A56" s="212"/>
      <c r="B56" s="223"/>
      <c r="C56" s="222"/>
      <c r="D56" s="220"/>
      <c r="E56" s="220"/>
      <c r="F56" s="951"/>
      <c r="G56" s="951"/>
      <c r="H56" s="951"/>
      <c r="I56" s="951"/>
      <c r="J56" s="951"/>
      <c r="K56" s="237" t="s">
        <v>429</v>
      </c>
      <c r="L56" s="238"/>
      <c r="M56" s="239">
        <f>K55*0.1</f>
        <v>0</v>
      </c>
      <c r="N56" s="951"/>
      <c r="O56" s="951"/>
      <c r="P56" s="237" t="s">
        <v>429</v>
      </c>
      <c r="Q56" s="240">
        <f>M56</f>
        <v>0</v>
      </c>
      <c r="R56" s="951"/>
      <c r="S56" s="951"/>
      <c r="AA56" s="217"/>
      <c r="AB56" s="217"/>
      <c r="AC56" s="217"/>
      <c r="AD56" s="217"/>
      <c r="AE56" s="217"/>
      <c r="AF56" s="217"/>
      <c r="AG56" s="217"/>
      <c r="AH56" s="217"/>
    </row>
    <row r="57" spans="1:34" x14ac:dyDescent="0.15">
      <c r="A57" s="212"/>
      <c r="B57" s="951" t="s">
        <v>317</v>
      </c>
      <c r="C57" s="951"/>
      <c r="D57" s="241"/>
      <c r="E57" s="241"/>
      <c r="F57" s="952"/>
      <c r="G57" s="953"/>
      <c r="H57" s="951"/>
      <c r="I57" s="951"/>
      <c r="J57" s="951"/>
      <c r="K57" s="1009">
        <f>SUM(K55,M56)</f>
        <v>0</v>
      </c>
      <c r="L57" s="1010"/>
      <c r="M57" s="1010"/>
      <c r="N57" s="1009">
        <f>N55</f>
        <v>0</v>
      </c>
      <c r="O57" s="1010"/>
      <c r="P57" s="1009">
        <f>SUM(P55,Q56)</f>
        <v>0</v>
      </c>
      <c r="Q57" s="1010"/>
      <c r="R57" s="951"/>
      <c r="S57" s="951"/>
      <c r="AA57" s="217"/>
      <c r="AB57" s="217"/>
      <c r="AC57" s="217"/>
      <c r="AD57" s="217"/>
      <c r="AE57" s="217"/>
      <c r="AF57" s="217"/>
      <c r="AG57" s="217"/>
      <c r="AH57" s="217"/>
    </row>
    <row r="58" spans="1:34" x14ac:dyDescent="0.15">
      <c r="B58" s="213" t="s">
        <v>318</v>
      </c>
      <c r="X58" s="226"/>
      <c r="Y58" s="226"/>
    </row>
    <row r="59" spans="1:34" x14ac:dyDescent="0.15">
      <c r="B59" s="213" t="s">
        <v>421</v>
      </c>
    </row>
    <row r="60" spans="1:34" x14ac:dyDescent="0.15">
      <c r="B60" s="213" t="s">
        <v>422</v>
      </c>
    </row>
    <row r="61" spans="1:34" x14ac:dyDescent="0.15">
      <c r="B61" s="213" t="s">
        <v>418</v>
      </c>
    </row>
    <row r="62" spans="1:34" x14ac:dyDescent="0.15">
      <c r="B62" s="213" t="s">
        <v>419</v>
      </c>
    </row>
    <row r="63" spans="1:34" x14ac:dyDescent="0.15">
      <c r="B63" s="213" t="s">
        <v>420</v>
      </c>
    </row>
    <row r="64" spans="1:34" x14ac:dyDescent="0.15">
      <c r="A64" s="213"/>
    </row>
    <row r="65" spans="1:34" x14ac:dyDescent="0.15">
      <c r="A65" s="211" t="s">
        <v>319</v>
      </c>
    </row>
    <row r="66" spans="1:34" x14ac:dyDescent="0.15">
      <c r="A66" s="212"/>
      <c r="B66" s="993" t="s">
        <v>320</v>
      </c>
      <c r="C66" s="993"/>
      <c r="D66" s="950" t="s">
        <v>322</v>
      </c>
      <c r="E66" s="950"/>
      <c r="F66" s="950" t="s">
        <v>323</v>
      </c>
      <c r="G66" s="950"/>
      <c r="H66" s="950" t="s">
        <v>324</v>
      </c>
      <c r="I66" s="950"/>
      <c r="J66" s="950"/>
      <c r="K66" s="950" t="s">
        <v>310</v>
      </c>
      <c r="L66" s="950"/>
      <c r="M66" s="950"/>
      <c r="AA66" s="217"/>
      <c r="AB66" s="217"/>
      <c r="AC66" s="217"/>
      <c r="AD66" s="217"/>
      <c r="AE66" s="217"/>
      <c r="AF66" s="217"/>
    </row>
    <row r="67" spans="1:34" x14ac:dyDescent="0.15">
      <c r="A67" s="212"/>
      <c r="B67" s="995" t="s">
        <v>321</v>
      </c>
      <c r="C67" s="995"/>
      <c r="D67" s="950"/>
      <c r="E67" s="950"/>
      <c r="F67" s="950"/>
      <c r="G67" s="950"/>
      <c r="H67" s="950"/>
      <c r="I67" s="950"/>
      <c r="J67" s="950"/>
      <c r="K67" s="950"/>
      <c r="L67" s="950"/>
      <c r="M67" s="950"/>
      <c r="AA67" s="217"/>
      <c r="AB67" s="217"/>
      <c r="AC67" s="217"/>
      <c r="AD67" s="217"/>
      <c r="AE67" s="217"/>
      <c r="AF67" s="217"/>
    </row>
    <row r="68" spans="1:34" ht="13.5" customHeight="1" x14ac:dyDescent="0.15">
      <c r="A68" s="212"/>
      <c r="B68" s="1008">
        <f>'集計表（Ｒ５版）'!G7</f>
        <v>0</v>
      </c>
      <c r="C68" s="1008"/>
      <c r="D68" s="960" t="s">
        <v>325</v>
      </c>
      <c r="E68" s="961"/>
      <c r="F68" s="963"/>
      <c r="G68" s="965"/>
      <c r="H68" s="954" t="s">
        <v>326</v>
      </c>
      <c r="I68" s="955"/>
      <c r="J68" s="956"/>
      <c r="K68" s="963"/>
      <c r="L68" s="964"/>
      <c r="M68" s="965"/>
      <c r="AA68" s="217"/>
      <c r="AB68" s="217"/>
      <c r="AC68" s="217"/>
      <c r="AD68" s="217"/>
      <c r="AE68" s="217"/>
      <c r="AF68" s="217"/>
    </row>
    <row r="69" spans="1:34" x14ac:dyDescent="0.15">
      <c r="A69" s="212"/>
      <c r="B69" s="1008"/>
      <c r="C69" s="1008"/>
      <c r="D69" s="999"/>
      <c r="E69" s="1001"/>
      <c r="F69" s="997"/>
      <c r="G69" s="998"/>
      <c r="H69" s="999"/>
      <c r="I69" s="1000"/>
      <c r="J69" s="1001"/>
      <c r="K69" s="997"/>
      <c r="L69" s="1005"/>
      <c r="M69" s="998"/>
      <c r="AA69" s="217"/>
      <c r="AB69" s="217"/>
      <c r="AC69" s="217"/>
      <c r="AD69" s="217"/>
      <c r="AE69" s="217"/>
      <c r="AF69" s="217"/>
    </row>
    <row r="70" spans="1:34" x14ac:dyDescent="0.15">
      <c r="A70" s="212"/>
      <c r="B70" s="1008"/>
      <c r="C70" s="1008"/>
      <c r="D70" s="1002"/>
      <c r="E70" s="1004"/>
      <c r="F70" s="968"/>
      <c r="G70" s="970"/>
      <c r="H70" s="1002"/>
      <c r="I70" s="1003"/>
      <c r="J70" s="1004"/>
      <c r="K70" s="968"/>
      <c r="L70" s="969"/>
      <c r="M70" s="970"/>
      <c r="AA70" s="217"/>
      <c r="AB70" s="217"/>
      <c r="AC70" s="217"/>
      <c r="AD70" s="217"/>
      <c r="AE70" s="217"/>
      <c r="AF70" s="217"/>
    </row>
    <row r="71" spans="1:34" x14ac:dyDescent="0.15">
      <c r="A71" s="212"/>
      <c r="B71" s="213" t="s">
        <v>327</v>
      </c>
    </row>
    <row r="72" spans="1:34" x14ac:dyDescent="0.15">
      <c r="A72" s="212"/>
      <c r="B72" s="213" t="s">
        <v>328</v>
      </c>
    </row>
    <row r="73" spans="1:34" x14ac:dyDescent="0.15">
      <c r="A73" s="211"/>
    </row>
    <row r="74" spans="1:34" x14ac:dyDescent="0.15">
      <c r="A74" s="211" t="s">
        <v>329</v>
      </c>
    </row>
    <row r="75" spans="1:34" x14ac:dyDescent="0.15">
      <c r="A75" s="211" t="s">
        <v>330</v>
      </c>
    </row>
    <row r="76" spans="1:34" x14ac:dyDescent="0.15">
      <c r="A76" s="212"/>
      <c r="B76" s="950" t="s">
        <v>331</v>
      </c>
      <c r="C76" s="950"/>
      <c r="D76" s="950" t="s">
        <v>332</v>
      </c>
      <c r="E76" s="950"/>
      <c r="F76" s="993" t="s">
        <v>333</v>
      </c>
      <c r="G76" s="993"/>
      <c r="H76" s="993" t="s">
        <v>336</v>
      </c>
      <c r="I76" s="993"/>
      <c r="J76" s="993"/>
      <c r="K76" s="993" t="s">
        <v>339</v>
      </c>
      <c r="L76" s="993"/>
      <c r="M76" s="993"/>
      <c r="N76" s="950" t="s">
        <v>341</v>
      </c>
      <c r="O76" s="950"/>
      <c r="P76" s="950"/>
      <c r="Q76" s="950"/>
      <c r="R76" s="950"/>
      <c r="S76" s="950"/>
      <c r="AA76" s="217"/>
      <c r="AB76" s="217"/>
      <c r="AC76" s="217"/>
      <c r="AD76" s="217"/>
      <c r="AE76" s="217"/>
      <c r="AF76" s="217"/>
      <c r="AG76" s="217"/>
      <c r="AH76" s="217"/>
    </row>
    <row r="77" spans="1:34" x14ac:dyDescent="0.15">
      <c r="A77" s="212"/>
      <c r="B77" s="950"/>
      <c r="C77" s="950"/>
      <c r="D77" s="950"/>
      <c r="E77" s="950"/>
      <c r="F77" s="994" t="s">
        <v>334</v>
      </c>
      <c r="G77" s="994"/>
      <c r="H77" s="994" t="s">
        <v>337</v>
      </c>
      <c r="I77" s="994"/>
      <c r="J77" s="994"/>
      <c r="K77" s="994" t="s">
        <v>340</v>
      </c>
      <c r="L77" s="994"/>
      <c r="M77" s="994"/>
      <c r="N77" s="950"/>
      <c r="O77" s="950"/>
      <c r="P77" s="950"/>
      <c r="Q77" s="950"/>
      <c r="R77" s="950"/>
      <c r="S77" s="950"/>
      <c r="AA77" s="217"/>
      <c r="AB77" s="217"/>
      <c r="AC77" s="217"/>
      <c r="AD77" s="217"/>
      <c r="AE77" s="217"/>
      <c r="AF77" s="217"/>
      <c r="AG77" s="217"/>
      <c r="AH77" s="217"/>
    </row>
    <row r="78" spans="1:34" x14ac:dyDescent="0.15">
      <c r="A78" s="212"/>
      <c r="B78" s="950"/>
      <c r="C78" s="950"/>
      <c r="D78" s="950"/>
      <c r="E78" s="950"/>
      <c r="F78" s="995" t="s">
        <v>335</v>
      </c>
      <c r="G78" s="995"/>
      <c r="H78" s="995" t="s">
        <v>338</v>
      </c>
      <c r="I78" s="995"/>
      <c r="J78" s="995"/>
      <c r="K78" s="995" t="s">
        <v>54</v>
      </c>
      <c r="L78" s="995"/>
      <c r="M78" s="995"/>
      <c r="N78" s="950"/>
      <c r="O78" s="950"/>
      <c r="P78" s="950"/>
      <c r="Q78" s="950"/>
      <c r="R78" s="950"/>
      <c r="S78" s="950"/>
      <c r="AA78" s="217"/>
      <c r="AB78" s="217"/>
      <c r="AC78" s="217"/>
      <c r="AD78" s="217"/>
      <c r="AE78" s="217"/>
      <c r="AF78" s="217"/>
      <c r="AG78" s="217"/>
      <c r="AH78" s="217"/>
    </row>
    <row r="79" spans="1:34" ht="57" customHeight="1" x14ac:dyDescent="0.15">
      <c r="A79" s="212"/>
      <c r="B79" s="991" t="s">
        <v>450</v>
      </c>
      <c r="C79" s="992"/>
      <c r="D79" s="991" t="s">
        <v>449</v>
      </c>
      <c r="E79" s="992"/>
      <c r="F79" s="996"/>
      <c r="G79" s="996"/>
      <c r="H79" s="996"/>
      <c r="I79" s="996"/>
      <c r="J79" s="996"/>
      <c r="K79" s="1006" t="e">
        <f>H79/F79</f>
        <v>#DIV/0!</v>
      </c>
      <c r="L79" s="1006"/>
      <c r="M79" s="1006"/>
      <c r="N79" s="996"/>
      <c r="O79" s="996"/>
      <c r="P79" s="996"/>
      <c r="Q79" s="996"/>
      <c r="R79" s="996"/>
      <c r="S79" s="996"/>
      <c r="AA79" s="217"/>
      <c r="AB79" s="217"/>
      <c r="AC79" s="217"/>
      <c r="AD79" s="217"/>
      <c r="AE79" s="217"/>
      <c r="AF79" s="217"/>
      <c r="AG79" s="217"/>
      <c r="AH79" s="217"/>
    </row>
    <row r="80" spans="1:34" x14ac:dyDescent="0.15">
      <c r="A80" s="212"/>
      <c r="B80" s="950"/>
      <c r="C80" s="950"/>
      <c r="D80" s="950"/>
      <c r="E80" s="950"/>
      <c r="F80" s="950"/>
      <c r="G80" s="950"/>
      <c r="H80" s="950"/>
      <c r="I80" s="950"/>
      <c r="J80" s="950"/>
      <c r="K80" s="950"/>
      <c r="L80" s="950"/>
      <c r="M80" s="950"/>
      <c r="N80" s="950"/>
      <c r="O80" s="950"/>
      <c r="P80" s="950"/>
      <c r="Q80" s="950"/>
      <c r="R80" s="950"/>
      <c r="S80" s="950"/>
      <c r="AA80" s="217"/>
      <c r="AB80" s="217"/>
      <c r="AC80" s="217"/>
      <c r="AD80" s="217"/>
      <c r="AE80" s="217"/>
      <c r="AF80" s="217"/>
      <c r="AG80" s="217"/>
      <c r="AH80" s="217"/>
    </row>
    <row r="81" spans="1:34" x14ac:dyDescent="0.15">
      <c r="A81" s="212"/>
      <c r="B81" s="950"/>
      <c r="C81" s="950"/>
      <c r="D81" s="950"/>
      <c r="E81" s="950"/>
      <c r="F81" s="950"/>
      <c r="G81" s="950"/>
      <c r="H81" s="950"/>
      <c r="I81" s="950"/>
      <c r="J81" s="950"/>
      <c r="K81" s="950"/>
      <c r="L81" s="950"/>
      <c r="M81" s="950"/>
      <c r="N81" s="950"/>
      <c r="O81" s="950"/>
      <c r="P81" s="950"/>
      <c r="Q81" s="950"/>
      <c r="R81" s="950"/>
      <c r="S81" s="950"/>
      <c r="AA81" s="217"/>
      <c r="AB81" s="217"/>
      <c r="AC81" s="217"/>
      <c r="AD81" s="217"/>
      <c r="AE81" s="217"/>
      <c r="AF81" s="217"/>
      <c r="AG81" s="217"/>
      <c r="AH81" s="217"/>
    </row>
    <row r="82" spans="1:34" x14ac:dyDescent="0.15">
      <c r="A82" s="212"/>
      <c r="B82" s="213" t="s">
        <v>342</v>
      </c>
    </row>
    <row r="83" spans="1:34" x14ac:dyDescent="0.15">
      <c r="A83" s="211"/>
    </row>
    <row r="84" spans="1:34" x14ac:dyDescent="0.15">
      <c r="A84" s="211" t="s">
        <v>343</v>
      </c>
    </row>
    <row r="85" spans="1:34" x14ac:dyDescent="0.15">
      <c r="A85" s="211"/>
      <c r="B85" s="966" t="s">
        <v>451</v>
      </c>
      <c r="C85" s="967"/>
      <c r="D85" s="967"/>
      <c r="E85" s="967"/>
      <c r="F85" s="967"/>
      <c r="G85" s="967"/>
      <c r="H85" s="967"/>
      <c r="I85" s="967"/>
      <c r="J85" s="967"/>
      <c r="K85" s="967"/>
      <c r="L85" s="967"/>
      <c r="M85" s="967"/>
      <c r="N85" s="967"/>
      <c r="O85" s="967"/>
      <c r="P85" s="967"/>
      <c r="Q85" s="967"/>
      <c r="R85" s="967"/>
      <c r="S85" s="967"/>
    </row>
    <row r="86" spans="1:34" x14ac:dyDescent="0.15">
      <c r="A86" s="211"/>
      <c r="B86" s="967"/>
      <c r="C86" s="967"/>
      <c r="D86" s="967"/>
      <c r="E86" s="967"/>
      <c r="F86" s="967"/>
      <c r="G86" s="967"/>
      <c r="H86" s="967"/>
      <c r="I86" s="967"/>
      <c r="J86" s="967"/>
      <c r="K86" s="967"/>
      <c r="L86" s="967"/>
      <c r="M86" s="967"/>
      <c r="N86" s="967"/>
      <c r="O86" s="967"/>
      <c r="P86" s="967"/>
      <c r="Q86" s="967"/>
      <c r="R86" s="967"/>
      <c r="S86" s="967"/>
    </row>
    <row r="87" spans="1:34" x14ac:dyDescent="0.15">
      <c r="A87" s="211"/>
      <c r="B87" s="967"/>
      <c r="C87" s="967"/>
      <c r="D87" s="967"/>
      <c r="E87" s="967"/>
      <c r="F87" s="967"/>
      <c r="G87" s="967"/>
      <c r="H87" s="967"/>
      <c r="I87" s="967"/>
      <c r="J87" s="967"/>
      <c r="K87" s="967"/>
      <c r="L87" s="967"/>
      <c r="M87" s="967"/>
      <c r="N87" s="967"/>
      <c r="O87" s="967"/>
      <c r="P87" s="967"/>
      <c r="Q87" s="967"/>
      <c r="R87" s="967"/>
      <c r="S87" s="967"/>
    </row>
    <row r="88" spans="1:34" x14ac:dyDescent="0.15">
      <c r="A88" s="211"/>
      <c r="B88" s="967"/>
      <c r="C88" s="967"/>
      <c r="D88" s="967"/>
      <c r="E88" s="967"/>
      <c r="F88" s="967"/>
      <c r="G88" s="967"/>
      <c r="H88" s="967"/>
      <c r="I88" s="967"/>
      <c r="J88" s="967"/>
      <c r="K88" s="967"/>
      <c r="L88" s="967"/>
      <c r="M88" s="967"/>
      <c r="N88" s="967"/>
      <c r="O88" s="967"/>
      <c r="P88" s="967"/>
      <c r="Q88" s="967"/>
      <c r="R88" s="967"/>
      <c r="S88" s="967"/>
    </row>
    <row r="89" spans="1:34" x14ac:dyDescent="0.15">
      <c r="A89" s="211"/>
    </row>
    <row r="90" spans="1:34" x14ac:dyDescent="0.15">
      <c r="A90" s="211" t="s">
        <v>344</v>
      </c>
    </row>
    <row r="91" spans="1:34" x14ac:dyDescent="0.15">
      <c r="A91" s="211"/>
    </row>
    <row r="92" spans="1:34" x14ac:dyDescent="0.15">
      <c r="A92" s="211"/>
      <c r="B92" s="989" t="s">
        <v>430</v>
      </c>
      <c r="C92" s="989"/>
      <c r="D92" s="989"/>
      <c r="E92" s="989"/>
      <c r="F92" s="989"/>
      <c r="G92" s="989"/>
    </row>
    <row r="93" spans="1:34" x14ac:dyDescent="0.15">
      <c r="A93" s="213" t="s">
        <v>345</v>
      </c>
    </row>
    <row r="94" spans="1:34" x14ac:dyDescent="0.15">
      <c r="A94" s="211" t="s">
        <v>346</v>
      </c>
    </row>
    <row r="95" spans="1:34" x14ac:dyDescent="0.15">
      <c r="A95" s="1013" t="s">
        <v>347</v>
      </c>
      <c r="B95" s="1014" t="s">
        <v>348</v>
      </c>
      <c r="C95" s="951" t="s">
        <v>349</v>
      </c>
      <c r="D95" s="951"/>
      <c r="E95" s="951" t="s">
        <v>350</v>
      </c>
      <c r="F95" s="951"/>
      <c r="G95" s="951" t="s">
        <v>351</v>
      </c>
      <c r="H95" s="951"/>
      <c r="I95" s="951"/>
      <c r="J95" s="951"/>
      <c r="K95" s="951"/>
      <c r="L95" s="951"/>
      <c r="M95" s="951"/>
      <c r="N95" s="951"/>
      <c r="O95" s="951"/>
      <c r="P95" s="951"/>
      <c r="Q95" s="951"/>
      <c r="R95" s="951"/>
      <c r="S95" s="224" t="s">
        <v>352</v>
      </c>
      <c r="T95" s="951" t="s">
        <v>354</v>
      </c>
    </row>
    <row r="96" spans="1:34" x14ac:dyDescent="0.15">
      <c r="A96" s="1013"/>
      <c r="B96" s="1014"/>
      <c r="C96" s="221" t="s">
        <v>355</v>
      </c>
      <c r="D96" s="221" t="s">
        <v>356</v>
      </c>
      <c r="E96" s="221" t="s">
        <v>355</v>
      </c>
      <c r="F96" s="221" t="s">
        <v>356</v>
      </c>
      <c r="G96" s="221" t="s">
        <v>357</v>
      </c>
      <c r="H96" s="221" t="s">
        <v>358</v>
      </c>
      <c r="I96" s="221" t="s">
        <v>359</v>
      </c>
      <c r="J96" s="221" t="s">
        <v>360</v>
      </c>
      <c r="K96" s="221" t="s">
        <v>361</v>
      </c>
      <c r="L96" s="221" t="s">
        <v>362</v>
      </c>
      <c r="M96" s="221" t="s">
        <v>363</v>
      </c>
      <c r="N96" s="221" t="s">
        <v>364</v>
      </c>
      <c r="O96" s="221" t="s">
        <v>365</v>
      </c>
      <c r="P96" s="221" t="s">
        <v>366</v>
      </c>
      <c r="Q96" s="221" t="s">
        <v>367</v>
      </c>
      <c r="R96" s="221" t="s">
        <v>368</v>
      </c>
      <c r="S96" s="225" t="s">
        <v>353</v>
      </c>
      <c r="T96" s="951"/>
    </row>
    <row r="97" spans="1:20" x14ac:dyDescent="0.15">
      <c r="A97" s="1011"/>
      <c r="B97" s="990"/>
      <c r="C97" s="227" t="s">
        <v>369</v>
      </c>
      <c r="D97" s="227" t="s">
        <v>369</v>
      </c>
      <c r="E97" s="1012" t="s">
        <v>371</v>
      </c>
      <c r="F97" s="1012" t="s">
        <v>371</v>
      </c>
      <c r="G97" s="990"/>
      <c r="H97" s="990"/>
      <c r="I97" s="990"/>
      <c r="J97" s="990"/>
      <c r="K97" s="990"/>
      <c r="L97" s="990"/>
      <c r="M97" s="990"/>
      <c r="N97" s="990"/>
      <c r="O97" s="990"/>
      <c r="P97" s="990"/>
      <c r="Q97" s="990"/>
      <c r="R97" s="990"/>
      <c r="S97" s="990"/>
      <c r="T97" s="990"/>
    </row>
    <row r="98" spans="1:20" x14ac:dyDescent="0.15">
      <c r="A98" s="1011"/>
      <c r="B98" s="990"/>
      <c r="C98" s="228" t="s">
        <v>370</v>
      </c>
      <c r="D98" s="228" t="s">
        <v>454</v>
      </c>
      <c r="E98" s="1012"/>
      <c r="F98" s="1012"/>
      <c r="G98" s="990"/>
      <c r="H98" s="990"/>
      <c r="I98" s="990"/>
      <c r="J98" s="990"/>
      <c r="K98" s="990"/>
      <c r="L98" s="990"/>
      <c r="M98" s="990"/>
      <c r="N98" s="990"/>
      <c r="O98" s="990"/>
      <c r="P98" s="990"/>
      <c r="Q98" s="990"/>
      <c r="R98" s="990"/>
      <c r="S98" s="990"/>
      <c r="T98" s="990"/>
    </row>
    <row r="99" spans="1:20" x14ac:dyDescent="0.15">
      <c r="A99" s="1011"/>
      <c r="B99" s="990"/>
      <c r="C99" s="229"/>
      <c r="D99" s="229"/>
      <c r="E99" s="1012"/>
      <c r="F99" s="1012"/>
      <c r="G99" s="990"/>
      <c r="H99" s="990"/>
      <c r="I99" s="990"/>
      <c r="J99" s="990"/>
      <c r="K99" s="990"/>
      <c r="L99" s="990"/>
      <c r="M99" s="990"/>
      <c r="N99" s="990"/>
      <c r="O99" s="990"/>
      <c r="P99" s="990"/>
      <c r="Q99" s="990"/>
      <c r="R99" s="990"/>
      <c r="S99" s="990"/>
      <c r="T99" s="990"/>
    </row>
    <row r="100" spans="1:20" x14ac:dyDescent="0.15">
      <c r="A100" s="1011"/>
      <c r="B100" s="990"/>
      <c r="C100" s="230"/>
      <c r="D100" s="230"/>
      <c r="E100" s="1012"/>
      <c r="F100" s="1012"/>
      <c r="G100" s="990"/>
      <c r="H100" s="990"/>
      <c r="I100" s="990"/>
      <c r="J100" s="990"/>
      <c r="K100" s="990"/>
      <c r="L100" s="990"/>
      <c r="M100" s="990"/>
      <c r="N100" s="990"/>
      <c r="O100" s="990"/>
      <c r="P100" s="990"/>
      <c r="Q100" s="990"/>
      <c r="R100" s="990"/>
      <c r="S100" s="990"/>
      <c r="T100" s="990"/>
    </row>
    <row r="101" spans="1:20" x14ac:dyDescent="0.15">
      <c r="A101" s="213" t="s">
        <v>372</v>
      </c>
    </row>
    <row r="102" spans="1:20" x14ac:dyDescent="0.15">
      <c r="A102" s="211"/>
    </row>
    <row r="103" spans="1:20" x14ac:dyDescent="0.15">
      <c r="A103" s="211"/>
    </row>
    <row r="104" spans="1:20" x14ac:dyDescent="0.15">
      <c r="A104" s="211"/>
    </row>
    <row r="105" spans="1:20" x14ac:dyDescent="0.15">
      <c r="A105" s="211"/>
    </row>
    <row r="106" spans="1:20" x14ac:dyDescent="0.15">
      <c r="A106" s="211" t="s">
        <v>373</v>
      </c>
    </row>
    <row r="107" spans="1:20" x14ac:dyDescent="0.15">
      <c r="A107" s="988" t="s">
        <v>374</v>
      </c>
      <c r="B107" s="988"/>
      <c r="C107" s="988"/>
      <c r="D107" s="988"/>
      <c r="E107" s="988"/>
      <c r="F107" s="988"/>
      <c r="G107" s="988"/>
      <c r="H107" s="988"/>
      <c r="I107" s="988"/>
      <c r="J107" s="988"/>
      <c r="K107" s="988"/>
    </row>
    <row r="108" spans="1:20" x14ac:dyDescent="0.15">
      <c r="A108" s="211"/>
      <c r="B108" s="218"/>
      <c r="C108" s="218"/>
      <c r="D108" s="218"/>
      <c r="E108" s="218"/>
      <c r="F108" s="218"/>
      <c r="G108" s="218"/>
      <c r="H108" s="218"/>
      <c r="I108" s="218"/>
      <c r="J108" s="218"/>
      <c r="K108" s="218"/>
    </row>
    <row r="109" spans="1:20" x14ac:dyDescent="0.15">
      <c r="A109" s="988" t="s">
        <v>375</v>
      </c>
      <c r="B109" s="988"/>
      <c r="C109" s="988"/>
      <c r="D109" s="988"/>
      <c r="E109" s="988"/>
      <c r="F109" s="988"/>
      <c r="G109" s="988"/>
      <c r="H109" s="988"/>
      <c r="I109" s="988"/>
      <c r="J109" s="988"/>
      <c r="K109" s="988"/>
    </row>
    <row r="110" spans="1:20" x14ac:dyDescent="0.15">
      <c r="A110" s="211"/>
      <c r="B110" s="218"/>
      <c r="C110" s="218"/>
      <c r="D110" s="218"/>
      <c r="E110" s="218"/>
      <c r="F110" s="218"/>
      <c r="G110" s="218"/>
      <c r="H110" s="218"/>
      <c r="I110" s="218"/>
      <c r="J110" s="218"/>
      <c r="K110" s="218"/>
    </row>
    <row r="111" spans="1:20" x14ac:dyDescent="0.15">
      <c r="A111" s="988" t="s">
        <v>376</v>
      </c>
      <c r="B111" s="988"/>
      <c r="C111" s="988"/>
      <c r="D111" s="988"/>
      <c r="E111" s="988"/>
      <c r="F111" s="988"/>
      <c r="G111" s="988"/>
      <c r="H111" s="988"/>
      <c r="I111" s="988"/>
      <c r="J111" s="988"/>
      <c r="K111" s="988"/>
    </row>
    <row r="112" spans="1:20" x14ac:dyDescent="0.15">
      <c r="A112" s="211" t="s">
        <v>377</v>
      </c>
    </row>
    <row r="113" spans="1:32" x14ac:dyDescent="0.15">
      <c r="A113" s="211"/>
    </row>
    <row r="114" spans="1:32" x14ac:dyDescent="0.15">
      <c r="A114" s="211"/>
    </row>
    <row r="115" spans="1:32" x14ac:dyDescent="0.15">
      <c r="A115" s="211" t="s">
        <v>378</v>
      </c>
    </row>
    <row r="116" spans="1:32" x14ac:dyDescent="0.15">
      <c r="A116" s="211" t="s">
        <v>431</v>
      </c>
      <c r="B116" s="1007" t="s">
        <v>432</v>
      </c>
      <c r="C116" s="1007"/>
      <c r="D116" s="1007"/>
    </row>
    <row r="117" spans="1:32" x14ac:dyDescent="0.15">
      <c r="A117" s="211"/>
    </row>
    <row r="118" spans="1:32" x14ac:dyDescent="0.15">
      <c r="A118" s="211"/>
    </row>
    <row r="119" spans="1:32" x14ac:dyDescent="0.15">
      <c r="A119" s="211"/>
    </row>
    <row r="120" spans="1:32" x14ac:dyDescent="0.15">
      <c r="A120" s="211"/>
    </row>
    <row r="121" spans="1:32" x14ac:dyDescent="0.15">
      <c r="A121" s="211"/>
    </row>
    <row r="122" spans="1:32" x14ac:dyDescent="0.15">
      <c r="A122" s="211"/>
    </row>
    <row r="123" spans="1:32" x14ac:dyDescent="0.15">
      <c r="A123" s="211"/>
    </row>
    <row r="124" spans="1:32" x14ac:dyDescent="0.15">
      <c r="A124" s="211"/>
    </row>
    <row r="125" spans="1:32" x14ac:dyDescent="0.15">
      <c r="A125" s="211" t="s">
        <v>446</v>
      </c>
    </row>
    <row r="126" spans="1:32" x14ac:dyDescent="0.15">
      <c r="A126" s="211" t="s">
        <v>379</v>
      </c>
    </row>
    <row r="127" spans="1:32" x14ac:dyDescent="0.15">
      <c r="A127" s="212"/>
      <c r="B127" s="950" t="s">
        <v>380</v>
      </c>
      <c r="C127" s="950"/>
      <c r="D127" s="950" t="s">
        <v>381</v>
      </c>
      <c r="E127" s="950"/>
      <c r="F127" s="950" t="s">
        <v>382</v>
      </c>
      <c r="G127" s="950"/>
      <c r="H127" s="950" t="s">
        <v>383</v>
      </c>
      <c r="I127" s="950"/>
      <c r="J127" s="950"/>
      <c r="K127" s="950"/>
      <c r="L127" s="950" t="s">
        <v>384</v>
      </c>
      <c r="M127" s="950"/>
      <c r="AA127" s="217"/>
      <c r="AB127" s="217"/>
      <c r="AC127" s="217"/>
      <c r="AD127" s="217"/>
      <c r="AE127" s="217"/>
      <c r="AF127" s="217"/>
    </row>
    <row r="128" spans="1:32" x14ac:dyDescent="0.15">
      <c r="A128" s="212"/>
      <c r="B128" s="950"/>
      <c r="C128" s="950"/>
      <c r="D128" s="950"/>
      <c r="E128" s="950"/>
      <c r="F128" s="950"/>
      <c r="G128" s="950"/>
      <c r="H128" s="950" t="s">
        <v>385</v>
      </c>
      <c r="I128" s="950"/>
      <c r="J128" s="950" t="s">
        <v>386</v>
      </c>
      <c r="K128" s="950"/>
      <c r="L128" s="950"/>
      <c r="M128" s="950"/>
      <c r="AA128" s="217"/>
      <c r="AB128" s="217"/>
      <c r="AC128" s="217"/>
      <c r="AD128" s="217"/>
      <c r="AE128" s="217"/>
      <c r="AF128" s="217"/>
    </row>
    <row r="129" spans="1:32" x14ac:dyDescent="0.15">
      <c r="A129" s="212"/>
      <c r="B129" s="993"/>
      <c r="C129" s="993"/>
      <c r="D129" s="1015" t="s">
        <v>423</v>
      </c>
      <c r="E129" s="1015"/>
      <c r="F129" s="1015" t="s">
        <v>423</v>
      </c>
      <c r="G129" s="1015"/>
      <c r="H129" s="1015" t="s">
        <v>316</v>
      </c>
      <c r="I129" s="1015"/>
      <c r="J129" s="1015" t="s">
        <v>316</v>
      </c>
      <c r="K129" s="1015"/>
      <c r="L129" s="950"/>
      <c r="M129" s="950"/>
      <c r="AA129" s="217"/>
      <c r="AB129" s="217"/>
      <c r="AC129" s="217"/>
      <c r="AD129" s="217"/>
      <c r="AE129" s="217"/>
      <c r="AF129" s="217"/>
    </row>
    <row r="130" spans="1:32" x14ac:dyDescent="0.15">
      <c r="A130" s="212"/>
      <c r="B130" s="994" t="s">
        <v>387</v>
      </c>
      <c r="C130" s="994"/>
      <c r="D130" s="1016">
        <f>N57</f>
        <v>0</v>
      </c>
      <c r="E130" s="1017"/>
      <c r="F130" s="1017">
        <v>0</v>
      </c>
      <c r="G130" s="1017"/>
      <c r="H130" s="1016">
        <f>D130</f>
        <v>0</v>
      </c>
      <c r="I130" s="1017"/>
      <c r="J130" s="994"/>
      <c r="K130" s="994"/>
      <c r="L130" s="950"/>
      <c r="M130" s="950"/>
      <c r="AA130" s="217"/>
      <c r="AB130" s="217"/>
      <c r="AC130" s="217"/>
      <c r="AD130" s="217"/>
      <c r="AE130" s="217"/>
      <c r="AF130" s="217"/>
    </row>
    <row r="131" spans="1:32" x14ac:dyDescent="0.15">
      <c r="A131" s="212"/>
      <c r="B131" s="995" t="s">
        <v>388</v>
      </c>
      <c r="C131" s="995"/>
      <c r="D131" s="1018">
        <f>P57</f>
        <v>0</v>
      </c>
      <c r="E131" s="1019"/>
      <c r="F131" s="1019">
        <v>0</v>
      </c>
      <c r="G131" s="1019"/>
      <c r="H131" s="1018">
        <f>D131</f>
        <v>0</v>
      </c>
      <c r="I131" s="1019"/>
      <c r="J131" s="995"/>
      <c r="K131" s="995"/>
      <c r="L131" s="950"/>
      <c r="M131" s="950"/>
      <c r="AA131" s="217"/>
      <c r="AB131" s="217"/>
      <c r="AC131" s="217"/>
      <c r="AD131" s="217"/>
      <c r="AE131" s="217"/>
      <c r="AF131" s="217"/>
    </row>
    <row r="132" spans="1:32" x14ac:dyDescent="0.15">
      <c r="A132" s="212"/>
      <c r="B132" s="950" t="s">
        <v>390</v>
      </c>
      <c r="C132" s="950"/>
      <c r="D132" s="1009">
        <f>SUM(D130:E131)</f>
        <v>0</v>
      </c>
      <c r="E132" s="1010"/>
      <c r="F132" s="1010">
        <v>0</v>
      </c>
      <c r="G132" s="1010"/>
      <c r="H132" s="1009">
        <f>D132</f>
        <v>0</v>
      </c>
      <c r="I132" s="1010"/>
      <c r="J132" s="950"/>
      <c r="K132" s="950"/>
      <c r="L132" s="950"/>
      <c r="M132" s="950"/>
      <c r="AA132" s="217"/>
      <c r="AB132" s="217"/>
      <c r="AC132" s="217"/>
      <c r="AD132" s="217"/>
      <c r="AE132" s="217"/>
      <c r="AF132" s="217"/>
    </row>
    <row r="133" spans="1:32" x14ac:dyDescent="0.15">
      <c r="A133" s="211"/>
      <c r="AA133" s="217"/>
      <c r="AB133" s="217"/>
      <c r="AC133" s="217"/>
      <c r="AD133" s="217"/>
      <c r="AE133" s="217"/>
    </row>
    <row r="134" spans="1:32" x14ac:dyDescent="0.15">
      <c r="A134" s="211" t="s">
        <v>391</v>
      </c>
      <c r="AA134" s="217"/>
      <c r="AB134" s="217"/>
      <c r="AC134" s="217"/>
      <c r="AD134" s="217"/>
      <c r="AE134" s="217"/>
    </row>
    <row r="135" spans="1:32" x14ac:dyDescent="0.15">
      <c r="A135" s="212"/>
      <c r="B135" s="950" t="s">
        <v>380</v>
      </c>
      <c r="C135" s="950"/>
      <c r="D135" s="950" t="s">
        <v>381</v>
      </c>
      <c r="E135" s="950"/>
      <c r="F135" s="950" t="s">
        <v>382</v>
      </c>
      <c r="G135" s="950"/>
      <c r="H135" s="950" t="s">
        <v>383</v>
      </c>
      <c r="I135" s="950"/>
      <c r="J135" s="950"/>
      <c r="K135" s="950"/>
      <c r="L135" s="950" t="s">
        <v>384</v>
      </c>
      <c r="M135" s="950"/>
      <c r="AA135" s="217"/>
      <c r="AB135" s="217"/>
      <c r="AC135" s="217"/>
      <c r="AD135" s="217"/>
      <c r="AE135" s="217"/>
      <c r="AF135" s="217"/>
    </row>
    <row r="136" spans="1:32" x14ac:dyDescent="0.15">
      <c r="A136" s="212"/>
      <c r="B136" s="950"/>
      <c r="C136" s="950"/>
      <c r="D136" s="950"/>
      <c r="E136" s="950"/>
      <c r="F136" s="950"/>
      <c r="G136" s="950"/>
      <c r="H136" s="950" t="s">
        <v>385</v>
      </c>
      <c r="I136" s="950"/>
      <c r="J136" s="950" t="s">
        <v>386</v>
      </c>
      <c r="K136" s="950"/>
      <c r="L136" s="950"/>
      <c r="M136" s="950"/>
      <c r="AA136" s="217"/>
      <c r="AB136" s="217"/>
      <c r="AC136" s="217"/>
      <c r="AD136" s="217"/>
      <c r="AE136" s="217"/>
      <c r="AF136" s="217"/>
    </row>
    <row r="137" spans="1:32" x14ac:dyDescent="0.15">
      <c r="A137" s="212"/>
      <c r="B137" s="963"/>
      <c r="C137" s="965"/>
      <c r="D137" s="1015" t="s">
        <v>389</v>
      </c>
      <c r="E137" s="1015"/>
      <c r="F137" s="1015" t="s">
        <v>389</v>
      </c>
      <c r="G137" s="1015"/>
      <c r="H137" s="1015" t="s">
        <v>316</v>
      </c>
      <c r="I137" s="1015"/>
      <c r="J137" s="1015" t="s">
        <v>316</v>
      </c>
      <c r="K137" s="1015"/>
      <c r="L137" s="950"/>
      <c r="M137" s="950"/>
      <c r="AA137" s="217"/>
      <c r="AB137" s="217"/>
      <c r="AC137" s="217"/>
      <c r="AD137" s="217"/>
      <c r="AE137" s="217"/>
      <c r="AF137" s="217"/>
    </row>
    <row r="138" spans="1:32" x14ac:dyDescent="0.15">
      <c r="A138" s="212"/>
      <c r="B138" s="968"/>
      <c r="C138" s="970"/>
      <c r="D138" s="1020">
        <f>D132</f>
        <v>0</v>
      </c>
      <c r="E138" s="1020"/>
      <c r="F138" s="1020">
        <v>0</v>
      </c>
      <c r="G138" s="1020"/>
      <c r="H138" s="1020">
        <f>D138</f>
        <v>0</v>
      </c>
      <c r="I138" s="1020"/>
      <c r="J138" s="995"/>
      <c r="K138" s="995"/>
      <c r="L138" s="950"/>
      <c r="M138" s="950"/>
      <c r="AA138" s="217"/>
      <c r="AB138" s="217"/>
      <c r="AC138" s="217"/>
      <c r="AD138" s="217"/>
      <c r="AE138" s="217"/>
      <c r="AF138" s="217"/>
    </row>
    <row r="139" spans="1:32" x14ac:dyDescent="0.15">
      <c r="A139" s="212"/>
      <c r="B139" s="950" t="s">
        <v>390</v>
      </c>
      <c r="C139" s="950"/>
      <c r="D139" s="1021">
        <f>D138</f>
        <v>0</v>
      </c>
      <c r="E139" s="1021"/>
      <c r="F139" s="1021">
        <f>F138</f>
        <v>0</v>
      </c>
      <c r="G139" s="1021"/>
      <c r="H139" s="1021">
        <f>H138</f>
        <v>0</v>
      </c>
      <c r="I139" s="1021"/>
      <c r="J139" s="950"/>
      <c r="K139" s="950"/>
      <c r="L139" s="950"/>
      <c r="M139" s="950"/>
      <c r="AA139" s="217"/>
      <c r="AB139" s="217"/>
      <c r="AC139" s="217"/>
      <c r="AD139" s="217"/>
      <c r="AE139" s="217"/>
      <c r="AF139" s="217"/>
    </row>
    <row r="140" spans="1:32" x14ac:dyDescent="0.15">
      <c r="A140" s="211" t="s">
        <v>392</v>
      </c>
    </row>
    <row r="141" spans="1:32" x14ac:dyDescent="0.15">
      <c r="A141" s="211"/>
    </row>
    <row r="142" spans="1:32" x14ac:dyDescent="0.15">
      <c r="A142" s="211" t="s">
        <v>393</v>
      </c>
    </row>
    <row r="143" spans="1:32" x14ac:dyDescent="0.15">
      <c r="A143" s="211" t="s">
        <v>394</v>
      </c>
    </row>
    <row r="144" spans="1:32" x14ac:dyDescent="0.15">
      <c r="A144" s="211" t="s">
        <v>395</v>
      </c>
    </row>
    <row r="145" spans="1:34" x14ac:dyDescent="0.15">
      <c r="A145" s="211" t="s">
        <v>396</v>
      </c>
    </row>
    <row r="146" spans="1:34" x14ac:dyDescent="0.15">
      <c r="A146" s="211" t="s">
        <v>397</v>
      </c>
    </row>
    <row r="147" spans="1:34" x14ac:dyDescent="0.15">
      <c r="A147" s="211" t="s">
        <v>398</v>
      </c>
    </row>
    <row r="148" spans="1:34" x14ac:dyDescent="0.15">
      <c r="A148" s="211" t="s">
        <v>399</v>
      </c>
    </row>
    <row r="149" spans="1:34" x14ac:dyDescent="0.15">
      <c r="A149" s="211" t="s">
        <v>400</v>
      </c>
    </row>
    <row r="150" spans="1:34" x14ac:dyDescent="0.15">
      <c r="A150" s="211" t="s">
        <v>401</v>
      </c>
    </row>
    <row r="151" spans="1:34" x14ac:dyDescent="0.15">
      <c r="A151" s="211" t="s">
        <v>402</v>
      </c>
    </row>
    <row r="152" spans="1:34" x14ac:dyDescent="0.15">
      <c r="A152" s="211" t="s">
        <v>403</v>
      </c>
    </row>
    <row r="153" spans="1:34" x14ac:dyDescent="0.15">
      <c r="A153" s="211" t="s">
        <v>404</v>
      </c>
    </row>
    <row r="155" spans="1:34" ht="14.25" x14ac:dyDescent="0.15">
      <c r="A155" s="214" t="s">
        <v>405</v>
      </c>
      <c r="B155" s="219"/>
      <c r="C155" s="219"/>
      <c r="D155" s="219"/>
      <c r="E155" s="219"/>
      <c r="F155" s="219"/>
    </row>
    <row r="156" spans="1:34" x14ac:dyDescent="0.15">
      <c r="A156" s="215"/>
      <c r="B156" s="219"/>
      <c r="C156" s="219"/>
      <c r="D156" s="219"/>
      <c r="E156" s="219"/>
      <c r="F156" s="219"/>
    </row>
    <row r="157" spans="1:34" ht="13.5" customHeight="1" x14ac:dyDescent="0.15">
      <c r="A157" s="212"/>
      <c r="B157" s="981" t="s">
        <v>406</v>
      </c>
      <c r="C157" s="981"/>
      <c r="D157" s="981" t="s">
        <v>407</v>
      </c>
      <c r="E157" s="981"/>
      <c r="F157" s="981"/>
      <c r="G157" s="981"/>
      <c r="H157" s="981"/>
      <c r="I157" s="981"/>
      <c r="J157" s="981"/>
      <c r="K157" s="981"/>
      <c r="L157" s="981"/>
      <c r="M157" s="981"/>
      <c r="N157" s="981"/>
      <c r="O157" s="981"/>
      <c r="P157" s="981"/>
      <c r="Q157" s="981"/>
      <c r="R157" s="981"/>
      <c r="AA157" s="217"/>
      <c r="AB157" s="217"/>
      <c r="AC157" s="217"/>
      <c r="AD157" s="217"/>
      <c r="AE157" s="217"/>
      <c r="AF157" s="217"/>
      <c r="AG157" s="217"/>
      <c r="AH157" s="217"/>
    </row>
    <row r="158" spans="1:34" x14ac:dyDescent="0.15">
      <c r="A158" s="212"/>
      <c r="B158" s="981"/>
      <c r="C158" s="981"/>
      <c r="D158" s="981"/>
      <c r="E158" s="981"/>
      <c r="F158" s="981"/>
      <c r="G158" s="981"/>
      <c r="H158" s="981"/>
      <c r="I158" s="981"/>
      <c r="J158" s="981"/>
      <c r="K158" s="981"/>
      <c r="L158" s="981"/>
      <c r="M158" s="981"/>
      <c r="N158" s="981"/>
      <c r="O158" s="981"/>
      <c r="P158" s="981"/>
      <c r="Q158" s="981"/>
      <c r="R158" s="981"/>
      <c r="AA158" s="217"/>
      <c r="AB158" s="217"/>
      <c r="AC158" s="217"/>
      <c r="AD158" s="217"/>
      <c r="AE158" s="217"/>
      <c r="AF158" s="217"/>
      <c r="AG158" s="217"/>
      <c r="AH158" s="217"/>
    </row>
    <row r="159" spans="1:34" ht="38.25" customHeight="1" x14ac:dyDescent="0.15">
      <c r="A159" s="212"/>
      <c r="B159" s="981"/>
      <c r="C159" s="981"/>
      <c r="D159" s="981" t="s">
        <v>408</v>
      </c>
      <c r="E159" s="981"/>
      <c r="F159" s="981" t="s">
        <v>427</v>
      </c>
      <c r="G159" s="981"/>
      <c r="H159" s="981"/>
      <c r="I159" s="981" t="s">
        <v>428</v>
      </c>
      <c r="J159" s="981"/>
      <c r="K159" s="981"/>
      <c r="L159" s="981" t="s">
        <v>409</v>
      </c>
      <c r="M159" s="981"/>
      <c r="N159" s="981" t="s">
        <v>313</v>
      </c>
      <c r="O159" s="981"/>
      <c r="P159" s="981"/>
      <c r="Q159" s="981"/>
      <c r="R159" s="981"/>
      <c r="AA159" s="217"/>
      <c r="AB159" s="217"/>
      <c r="AC159" s="217"/>
      <c r="AD159" s="217"/>
      <c r="AE159" s="217"/>
      <c r="AF159" s="217"/>
      <c r="AG159" s="217"/>
      <c r="AH159" s="217"/>
    </row>
    <row r="160" spans="1:34" ht="13.5" customHeight="1" x14ac:dyDescent="0.15">
      <c r="A160" s="212"/>
      <c r="B160" s="980"/>
      <c r="C160" s="980"/>
      <c r="D160" s="980"/>
      <c r="E160" s="980"/>
      <c r="F160" s="982"/>
      <c r="G160" s="983"/>
      <c r="H160" s="984"/>
      <c r="I160" s="982" t="s">
        <v>410</v>
      </c>
      <c r="J160" s="983"/>
      <c r="K160" s="984"/>
      <c r="L160" s="982" t="s">
        <v>411</v>
      </c>
      <c r="M160" s="984"/>
      <c r="N160" s="980"/>
      <c r="O160" s="980"/>
      <c r="P160" s="980"/>
      <c r="Q160" s="980"/>
      <c r="R160" s="980"/>
      <c r="AA160" s="217"/>
      <c r="AB160" s="217"/>
      <c r="AC160" s="217"/>
      <c r="AD160" s="217"/>
      <c r="AE160" s="217"/>
      <c r="AF160" s="217"/>
      <c r="AG160" s="217"/>
      <c r="AH160" s="217"/>
    </row>
    <row r="161" spans="1:34" x14ac:dyDescent="0.15">
      <c r="A161" s="212"/>
      <c r="B161" s="980"/>
      <c r="C161" s="980"/>
      <c r="D161" s="980"/>
      <c r="E161" s="980"/>
      <c r="F161" s="985"/>
      <c r="G161" s="986"/>
      <c r="H161" s="987"/>
      <c r="I161" s="985"/>
      <c r="J161" s="986"/>
      <c r="K161" s="987"/>
      <c r="L161" s="985"/>
      <c r="M161" s="987"/>
      <c r="N161" s="980"/>
      <c r="O161" s="980"/>
      <c r="P161" s="980"/>
      <c r="Q161" s="980"/>
      <c r="R161" s="980"/>
      <c r="AA161" s="217"/>
      <c r="AB161" s="217"/>
      <c r="AC161" s="217"/>
      <c r="AD161" s="217"/>
      <c r="AE161" s="217"/>
      <c r="AF161" s="217"/>
      <c r="AG161" s="217"/>
      <c r="AH161" s="217"/>
    </row>
    <row r="162" spans="1:34" x14ac:dyDescent="0.15">
      <c r="A162" s="212"/>
      <c r="B162" s="980"/>
      <c r="C162" s="980"/>
      <c r="D162" s="980"/>
      <c r="E162" s="980"/>
      <c r="F162" s="980"/>
      <c r="G162" s="980"/>
      <c r="H162" s="980"/>
      <c r="I162" s="980"/>
      <c r="J162" s="980"/>
      <c r="K162" s="980"/>
      <c r="L162" s="980"/>
      <c r="M162" s="980"/>
      <c r="N162" s="980"/>
      <c r="O162" s="980"/>
      <c r="P162" s="980"/>
      <c r="Q162" s="980"/>
      <c r="R162" s="980"/>
      <c r="AA162" s="217"/>
      <c r="AB162" s="217"/>
      <c r="AC162" s="217"/>
      <c r="AD162" s="217"/>
      <c r="AE162" s="217"/>
      <c r="AF162" s="217"/>
      <c r="AG162" s="217"/>
      <c r="AH162" s="217"/>
    </row>
    <row r="163" spans="1:34" x14ac:dyDescent="0.15">
      <c r="A163" s="212"/>
      <c r="B163" s="980"/>
      <c r="C163" s="980"/>
      <c r="D163" s="980"/>
      <c r="E163" s="980"/>
      <c r="F163" s="980"/>
      <c r="G163" s="980"/>
      <c r="H163" s="980"/>
      <c r="I163" s="980"/>
      <c r="J163" s="980"/>
      <c r="K163" s="980"/>
      <c r="L163" s="980"/>
      <c r="M163" s="980"/>
      <c r="N163" s="980"/>
      <c r="O163" s="980"/>
      <c r="P163" s="980"/>
      <c r="Q163" s="980"/>
      <c r="R163" s="980"/>
      <c r="AA163" s="217"/>
      <c r="AB163" s="217"/>
      <c r="AC163" s="217"/>
      <c r="AD163" s="217"/>
      <c r="AE163" s="217"/>
      <c r="AF163" s="217"/>
      <c r="AG163" s="217"/>
      <c r="AH163" s="217"/>
    </row>
    <row r="164" spans="1:34" x14ac:dyDescent="0.15">
      <c r="A164" s="212"/>
      <c r="B164" s="980"/>
      <c r="C164" s="980"/>
      <c r="D164" s="980"/>
      <c r="E164" s="980"/>
      <c r="F164" s="980"/>
      <c r="G164" s="980"/>
      <c r="H164" s="980"/>
      <c r="I164" s="980"/>
      <c r="J164" s="980"/>
      <c r="K164" s="980"/>
      <c r="L164" s="980"/>
      <c r="M164" s="980"/>
      <c r="N164" s="980"/>
      <c r="O164" s="980"/>
      <c r="P164" s="980"/>
      <c r="Q164" s="980"/>
      <c r="R164" s="980"/>
      <c r="AA164" s="217"/>
      <c r="AB164" s="217"/>
      <c r="AC164" s="217"/>
      <c r="AD164" s="217"/>
      <c r="AE164" s="217"/>
      <c r="AF164" s="217"/>
      <c r="AG164" s="217"/>
      <c r="AH164" s="217"/>
    </row>
    <row r="165" spans="1:34" x14ac:dyDescent="0.15">
      <c r="A165" s="212"/>
      <c r="B165" s="980"/>
      <c r="C165" s="980"/>
      <c r="D165" s="980"/>
      <c r="E165" s="980"/>
      <c r="F165" s="980"/>
      <c r="G165" s="980"/>
      <c r="H165" s="980"/>
      <c r="I165" s="980"/>
      <c r="J165" s="980"/>
      <c r="K165" s="980"/>
      <c r="L165" s="980"/>
      <c r="M165" s="980"/>
      <c r="N165" s="980"/>
      <c r="O165" s="980"/>
      <c r="P165" s="980"/>
      <c r="Q165" s="980"/>
      <c r="R165" s="980"/>
      <c r="AA165" s="217"/>
      <c r="AB165" s="217"/>
      <c r="AC165" s="217"/>
      <c r="AD165" s="217"/>
      <c r="AE165" s="217"/>
      <c r="AF165" s="217"/>
      <c r="AG165" s="217"/>
      <c r="AH165" s="217"/>
    </row>
    <row r="166" spans="1:34" ht="17.25" x14ac:dyDescent="0.15">
      <c r="A166" s="216" t="s">
        <v>412</v>
      </c>
      <c r="B166" s="219"/>
      <c r="C166" s="219"/>
      <c r="D166" s="219"/>
      <c r="E166" s="219"/>
      <c r="F166" s="219"/>
    </row>
  </sheetData>
  <mergeCells count="216">
    <mergeCell ref="R56:S56"/>
    <mergeCell ref="R57:S57"/>
    <mergeCell ref="B85:S88"/>
    <mergeCell ref="K50:M53"/>
    <mergeCell ref="K57:M57"/>
    <mergeCell ref="N50:Q50"/>
    <mergeCell ref="N51:O53"/>
    <mergeCell ref="P51:Q53"/>
    <mergeCell ref="N56:O56"/>
    <mergeCell ref="N57:O57"/>
    <mergeCell ref="P57:Q57"/>
    <mergeCell ref="R50:S50"/>
    <mergeCell ref="R51:S53"/>
    <mergeCell ref="R54:S55"/>
    <mergeCell ref="N76:S78"/>
    <mergeCell ref="N79:S79"/>
    <mergeCell ref="N80:S80"/>
    <mergeCell ref="N81:S81"/>
    <mergeCell ref="H76:J76"/>
    <mergeCell ref="H77:J77"/>
    <mergeCell ref="H78:J78"/>
    <mergeCell ref="H79:J79"/>
    <mergeCell ref="H80:J80"/>
    <mergeCell ref="H81:J81"/>
    <mergeCell ref="F160:H160"/>
    <mergeCell ref="F161:H161"/>
    <mergeCell ref="F34:G34"/>
    <mergeCell ref="H34:J34"/>
    <mergeCell ref="K34:M34"/>
    <mergeCell ref="N34:P34"/>
    <mergeCell ref="D33:P33"/>
    <mergeCell ref="D34:E34"/>
    <mergeCell ref="D35:E35"/>
    <mergeCell ref="D36:E36"/>
    <mergeCell ref="F35:G35"/>
    <mergeCell ref="F36:G36"/>
    <mergeCell ref="H35:J35"/>
    <mergeCell ref="H36:J36"/>
    <mergeCell ref="K35:M35"/>
    <mergeCell ref="K36:M36"/>
    <mergeCell ref="N35:P35"/>
    <mergeCell ref="N36:P36"/>
    <mergeCell ref="L159:M159"/>
    <mergeCell ref="H135:K135"/>
    <mergeCell ref="H136:I136"/>
    <mergeCell ref="J136:K136"/>
    <mergeCell ref="L135:M136"/>
    <mergeCell ref="L137:M138"/>
    <mergeCell ref="L139:M139"/>
    <mergeCell ref="D137:E137"/>
    <mergeCell ref="F137:G137"/>
    <mergeCell ref="H137:I137"/>
    <mergeCell ref="J137:K137"/>
    <mergeCell ref="J138:K138"/>
    <mergeCell ref="H138:I138"/>
    <mergeCell ref="F138:G138"/>
    <mergeCell ref="D138:E138"/>
    <mergeCell ref="D139:E139"/>
    <mergeCell ref="F139:G139"/>
    <mergeCell ref="H139:I139"/>
    <mergeCell ref="J139:K139"/>
    <mergeCell ref="B139:C139"/>
    <mergeCell ref="D127:E128"/>
    <mergeCell ref="F127:G128"/>
    <mergeCell ref="D132:E132"/>
    <mergeCell ref="D131:E131"/>
    <mergeCell ref="D130:E130"/>
    <mergeCell ref="F130:G130"/>
    <mergeCell ref="F131:G131"/>
    <mergeCell ref="F132:G132"/>
    <mergeCell ref="D129:E129"/>
    <mergeCell ref="F129:G129"/>
    <mergeCell ref="D135:E136"/>
    <mergeCell ref="F135:G136"/>
    <mergeCell ref="B137:C137"/>
    <mergeCell ref="B138:C138"/>
    <mergeCell ref="B127:C128"/>
    <mergeCell ref="B129:C129"/>
    <mergeCell ref="B130:C130"/>
    <mergeCell ref="B131:C131"/>
    <mergeCell ref="B132:C132"/>
    <mergeCell ref="L132:M132"/>
    <mergeCell ref="H129:I129"/>
    <mergeCell ref="J129:K129"/>
    <mergeCell ref="H130:I130"/>
    <mergeCell ref="J130:K130"/>
    <mergeCell ref="H131:I131"/>
    <mergeCell ref="J131:K131"/>
    <mergeCell ref="L127:M128"/>
    <mergeCell ref="B135:C136"/>
    <mergeCell ref="T95:T96"/>
    <mergeCell ref="A97:A100"/>
    <mergeCell ref="B97:B100"/>
    <mergeCell ref="E97:E100"/>
    <mergeCell ref="F97:F100"/>
    <mergeCell ref="G97:G100"/>
    <mergeCell ref="H97:H100"/>
    <mergeCell ref="I97:I100"/>
    <mergeCell ref="J97:J100"/>
    <mergeCell ref="K97:K100"/>
    <mergeCell ref="A95:A96"/>
    <mergeCell ref="B95:B96"/>
    <mergeCell ref="C95:D95"/>
    <mergeCell ref="E95:F95"/>
    <mergeCell ref="G95:R95"/>
    <mergeCell ref="R97:R100"/>
    <mergeCell ref="S97:S100"/>
    <mergeCell ref="T97:T100"/>
    <mergeCell ref="Q97:Q100"/>
    <mergeCell ref="B157:C159"/>
    <mergeCell ref="N54:O54"/>
    <mergeCell ref="P54:Q54"/>
    <mergeCell ref="N55:O55"/>
    <mergeCell ref="P55:Q55"/>
    <mergeCell ref="B116:D116"/>
    <mergeCell ref="K66:M67"/>
    <mergeCell ref="H66:J67"/>
    <mergeCell ref="B76:C78"/>
    <mergeCell ref="B57:C57"/>
    <mergeCell ref="D66:E67"/>
    <mergeCell ref="B68:C70"/>
    <mergeCell ref="B66:C66"/>
    <mergeCell ref="B67:C67"/>
    <mergeCell ref="K76:M76"/>
    <mergeCell ref="K77:M77"/>
    <mergeCell ref="D69:E70"/>
    <mergeCell ref="F68:G68"/>
    <mergeCell ref="H127:K127"/>
    <mergeCell ref="H128:I128"/>
    <mergeCell ref="J128:K128"/>
    <mergeCell ref="H132:I132"/>
    <mergeCell ref="J132:K132"/>
    <mergeCell ref="L129:M131"/>
    <mergeCell ref="F69:G70"/>
    <mergeCell ref="H69:J70"/>
    <mergeCell ref="K69:M70"/>
    <mergeCell ref="L97:L100"/>
    <mergeCell ref="P97:P100"/>
    <mergeCell ref="K78:M78"/>
    <mergeCell ref="K79:M79"/>
    <mergeCell ref="K80:M80"/>
    <mergeCell ref="K81:M81"/>
    <mergeCell ref="N97:N100"/>
    <mergeCell ref="O97:O100"/>
    <mergeCell ref="A111:K111"/>
    <mergeCell ref="B92:G92"/>
    <mergeCell ref="M97:M100"/>
    <mergeCell ref="B79:C79"/>
    <mergeCell ref="B80:C80"/>
    <mergeCell ref="B81:C81"/>
    <mergeCell ref="D76:E78"/>
    <mergeCell ref="D79:E79"/>
    <mergeCell ref="D80:E80"/>
    <mergeCell ref="D81:E81"/>
    <mergeCell ref="F76:G76"/>
    <mergeCell ref="F77:G77"/>
    <mergeCell ref="F78:G78"/>
    <mergeCell ref="F79:G79"/>
    <mergeCell ref="F80:G80"/>
    <mergeCell ref="F81:G81"/>
    <mergeCell ref="A107:K107"/>
    <mergeCell ref="A109:K109"/>
    <mergeCell ref="B164:C165"/>
    <mergeCell ref="D162:E163"/>
    <mergeCell ref="D164:E165"/>
    <mergeCell ref="F162:H163"/>
    <mergeCell ref="F164:H165"/>
    <mergeCell ref="I162:K163"/>
    <mergeCell ref="I164:K165"/>
    <mergeCell ref="B160:C161"/>
    <mergeCell ref="D157:R158"/>
    <mergeCell ref="D159:E159"/>
    <mergeCell ref="D160:E161"/>
    <mergeCell ref="F159:H159"/>
    <mergeCell ref="I159:K159"/>
    <mergeCell ref="B162:C163"/>
    <mergeCell ref="L162:M163"/>
    <mergeCell ref="L164:M165"/>
    <mergeCell ref="N159:R159"/>
    <mergeCell ref="N160:R161"/>
    <mergeCell ref="N162:R163"/>
    <mergeCell ref="N164:R165"/>
    <mergeCell ref="I160:K160"/>
    <mergeCell ref="L160:M160"/>
    <mergeCell ref="I161:K161"/>
    <mergeCell ref="L161:M161"/>
    <mergeCell ref="B6:E6"/>
    <mergeCell ref="B19:Q22"/>
    <mergeCell ref="B43:Q46"/>
    <mergeCell ref="B15:E15"/>
    <mergeCell ref="B12:E12"/>
    <mergeCell ref="H54:J54"/>
    <mergeCell ref="H55:J55"/>
    <mergeCell ref="F54:G54"/>
    <mergeCell ref="F55:G55"/>
    <mergeCell ref="C50:C53"/>
    <mergeCell ref="E51:E53"/>
    <mergeCell ref="H50:J53"/>
    <mergeCell ref="F50:G53"/>
    <mergeCell ref="B33:C34"/>
    <mergeCell ref="B35:C35"/>
    <mergeCell ref="B50:B53"/>
    <mergeCell ref="D50:E50"/>
    <mergeCell ref="D51:D53"/>
    <mergeCell ref="B36:C36"/>
    <mergeCell ref="F66:G67"/>
    <mergeCell ref="F56:G56"/>
    <mergeCell ref="H56:J56"/>
    <mergeCell ref="F57:G57"/>
    <mergeCell ref="H57:J57"/>
    <mergeCell ref="K54:M54"/>
    <mergeCell ref="K55:M55"/>
    <mergeCell ref="D68:E68"/>
    <mergeCell ref="B9:E9"/>
    <mergeCell ref="H68:J68"/>
    <mergeCell ref="K68:M68"/>
  </mergeCells>
  <phoneticPr fontId="9"/>
  <pageMargins left="0.7" right="0.7" top="0.75" bottom="0.75" header="0.3" footer="0.3"/>
  <pageSetup paperSize="9" scale="99" orientation="landscape" r:id="rId1"/>
  <rowBreaks count="5" manualBreakCount="5">
    <brk id="31" max="20" man="1"/>
    <brk id="64" max="20" man="1"/>
    <brk id="93" max="20" man="1"/>
    <brk id="124" max="20" man="1"/>
    <brk id="154" max="2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9C6BA-8BEA-40A6-AAFC-65288704B8B8}">
  <sheetPr codeName="Sheet6"/>
  <dimension ref="A1:AH166"/>
  <sheetViews>
    <sheetView view="pageBreakPreview" zoomScale="115" zoomScaleNormal="100" zoomScaleSheetLayoutView="115" workbookViewId="0">
      <selection activeCell="B19" sqref="B19:Q22"/>
    </sheetView>
  </sheetViews>
  <sheetFormatPr defaultRowHeight="13.5" x14ac:dyDescent="0.15"/>
  <cols>
    <col min="1" max="1" width="5.375" style="218" customWidth="1"/>
    <col min="2" max="6" width="9" style="217"/>
    <col min="7" max="20" width="5.875" style="217" customWidth="1"/>
    <col min="21" max="26" width="9" style="217"/>
    <col min="27" max="16384" width="9" style="212"/>
  </cols>
  <sheetData>
    <row r="1" spans="1:5" x14ac:dyDescent="0.15">
      <c r="A1" s="211" t="s">
        <v>286</v>
      </c>
    </row>
    <row r="2" spans="1:5" x14ac:dyDescent="0.15">
      <c r="A2" s="211" t="s">
        <v>287</v>
      </c>
    </row>
    <row r="3" spans="1:5" x14ac:dyDescent="0.15">
      <c r="A3" s="211"/>
    </row>
    <row r="4" spans="1:5" x14ac:dyDescent="0.15">
      <c r="A4" s="211" t="s">
        <v>288</v>
      </c>
    </row>
    <row r="5" spans="1:5" x14ac:dyDescent="0.15">
      <c r="A5" s="211" t="s">
        <v>289</v>
      </c>
    </row>
    <row r="6" spans="1:5" x14ac:dyDescent="0.15">
      <c r="A6" s="211"/>
      <c r="B6" s="962">
        <f>'交付申請の別紙（タイプ１～４）'!B6</f>
        <v>0</v>
      </c>
      <c r="C6" s="962"/>
      <c r="D6" s="962"/>
      <c r="E6" s="962"/>
    </row>
    <row r="7" spans="1:5" x14ac:dyDescent="0.15">
      <c r="A7" s="211"/>
    </row>
    <row r="8" spans="1:5" x14ac:dyDescent="0.15">
      <c r="A8" s="211" t="s">
        <v>290</v>
      </c>
    </row>
    <row r="9" spans="1:5" x14ac:dyDescent="0.15">
      <c r="A9" s="211"/>
      <c r="B9" s="962">
        <f>'交付申請の別紙（タイプ１～４）'!B9</f>
        <v>0</v>
      </c>
      <c r="C9" s="962"/>
      <c r="D9" s="962"/>
      <c r="E9" s="962"/>
    </row>
    <row r="10" spans="1:5" x14ac:dyDescent="0.15">
      <c r="A10" s="211"/>
    </row>
    <row r="11" spans="1:5" x14ac:dyDescent="0.15">
      <c r="A11" s="211" t="s">
        <v>291</v>
      </c>
    </row>
    <row r="12" spans="1:5" x14ac:dyDescent="0.15">
      <c r="A12" s="211"/>
      <c r="B12" s="1053">
        <f>'交付申請の別紙（タイプ１～４）'!B12</f>
        <v>0</v>
      </c>
      <c r="C12" s="1053"/>
      <c r="D12" s="1053"/>
      <c r="E12" s="1053"/>
    </row>
    <row r="13" spans="1:5" x14ac:dyDescent="0.15">
      <c r="A13" s="211"/>
    </row>
    <row r="14" spans="1:5" x14ac:dyDescent="0.15">
      <c r="A14" s="211" t="s">
        <v>292</v>
      </c>
    </row>
    <row r="15" spans="1:5" x14ac:dyDescent="0.15">
      <c r="A15" s="211"/>
      <c r="B15" s="1053">
        <f>'交付申請の別紙（タイプ１～４）'!B15</f>
        <v>0</v>
      </c>
      <c r="C15" s="1053"/>
      <c r="D15" s="1053"/>
      <c r="E15" s="1053"/>
    </row>
    <row r="16" spans="1:5" x14ac:dyDescent="0.15">
      <c r="A16" s="211"/>
    </row>
    <row r="17" spans="1:17" x14ac:dyDescent="0.15">
      <c r="A17" s="211"/>
    </row>
    <row r="18" spans="1:17" x14ac:dyDescent="0.15">
      <c r="A18" s="211" t="s">
        <v>293</v>
      </c>
    </row>
    <row r="19" spans="1:17" ht="13.5" customHeight="1" x14ac:dyDescent="0.15">
      <c r="A19" s="211"/>
      <c r="B19" s="1033" t="str">
        <f>'交付申請の別紙（タイプ１～４）'!B19</f>
        <v>【記載例】
○○市で（品目名）を○ha栽培しており、～～にも取り組んでいる。
※高度な栽培方法やブランド化、環境への配慮、複合経営等、特徴的な取組をしている場合は概要を記載する。</v>
      </c>
      <c r="C19" s="1033"/>
      <c r="D19" s="1033"/>
      <c r="E19" s="1033"/>
      <c r="F19" s="1033"/>
      <c r="G19" s="1033"/>
      <c r="H19" s="1033"/>
      <c r="I19" s="1033"/>
      <c r="J19" s="1033"/>
      <c r="K19" s="1033"/>
      <c r="L19" s="1033"/>
      <c r="M19" s="1033"/>
      <c r="N19" s="1033"/>
      <c r="O19" s="1033"/>
      <c r="P19" s="1033"/>
      <c r="Q19" s="1033"/>
    </row>
    <row r="20" spans="1:17" x14ac:dyDescent="0.15">
      <c r="A20" s="211"/>
      <c r="B20" s="1033"/>
      <c r="C20" s="1033"/>
      <c r="D20" s="1033"/>
      <c r="E20" s="1033"/>
      <c r="F20" s="1033"/>
      <c r="G20" s="1033"/>
      <c r="H20" s="1033"/>
      <c r="I20" s="1033"/>
      <c r="J20" s="1033"/>
      <c r="K20" s="1033"/>
      <c r="L20" s="1033"/>
      <c r="M20" s="1033"/>
      <c r="N20" s="1033"/>
      <c r="O20" s="1033"/>
      <c r="P20" s="1033"/>
      <c r="Q20" s="1033"/>
    </row>
    <row r="21" spans="1:17" x14ac:dyDescent="0.15">
      <c r="A21" s="211"/>
      <c r="B21" s="1033"/>
      <c r="C21" s="1033"/>
      <c r="D21" s="1033"/>
      <c r="E21" s="1033"/>
      <c r="F21" s="1033"/>
      <c r="G21" s="1033"/>
      <c r="H21" s="1033"/>
      <c r="I21" s="1033"/>
      <c r="J21" s="1033"/>
      <c r="K21" s="1033"/>
      <c r="L21" s="1033"/>
      <c r="M21" s="1033"/>
      <c r="N21" s="1033"/>
      <c r="O21" s="1033"/>
      <c r="P21" s="1033"/>
      <c r="Q21" s="1033"/>
    </row>
    <row r="22" spans="1:17" x14ac:dyDescent="0.15">
      <c r="A22" s="211"/>
      <c r="B22" s="1033"/>
      <c r="C22" s="1033"/>
      <c r="D22" s="1033"/>
      <c r="E22" s="1033"/>
      <c r="F22" s="1033"/>
      <c r="G22" s="1033"/>
      <c r="H22" s="1033"/>
      <c r="I22" s="1033"/>
      <c r="J22" s="1033"/>
      <c r="K22" s="1033"/>
      <c r="L22" s="1033"/>
      <c r="M22" s="1033"/>
      <c r="N22" s="1033"/>
      <c r="O22" s="1033"/>
      <c r="P22" s="1033"/>
      <c r="Q22" s="1033"/>
    </row>
    <row r="23" spans="1:17" x14ac:dyDescent="0.15">
      <c r="A23" s="211"/>
    </row>
    <row r="24" spans="1:17" x14ac:dyDescent="0.15">
      <c r="A24" s="213" t="s">
        <v>294</v>
      </c>
    </row>
    <row r="25" spans="1:17" x14ac:dyDescent="0.15">
      <c r="A25" s="213" t="s">
        <v>413</v>
      </c>
    </row>
    <row r="26" spans="1:17" x14ac:dyDescent="0.15">
      <c r="A26" s="213" t="s">
        <v>414</v>
      </c>
    </row>
    <row r="27" spans="1:17" x14ac:dyDescent="0.15">
      <c r="A27" s="211"/>
    </row>
    <row r="28" spans="1:17" x14ac:dyDescent="0.15">
      <c r="A28" s="211"/>
    </row>
    <row r="29" spans="1:17" x14ac:dyDescent="0.15">
      <c r="A29" s="211"/>
    </row>
    <row r="30" spans="1:17" x14ac:dyDescent="0.15">
      <c r="A30" s="211"/>
    </row>
    <row r="31" spans="1:17" x14ac:dyDescent="0.15">
      <c r="A31" s="211"/>
    </row>
    <row r="32" spans="1:17" x14ac:dyDescent="0.15">
      <c r="A32" s="211" t="s">
        <v>295</v>
      </c>
    </row>
    <row r="33" spans="1:33" x14ac:dyDescent="0.15">
      <c r="A33" s="217"/>
      <c r="B33" s="972" t="s">
        <v>296</v>
      </c>
      <c r="C33" s="973"/>
      <c r="D33" s="1024" t="s">
        <v>297</v>
      </c>
      <c r="E33" s="1024"/>
      <c r="F33" s="1025"/>
      <c r="G33" s="1025"/>
      <c r="H33" s="1025"/>
      <c r="I33" s="1025"/>
      <c r="J33" s="1025"/>
      <c r="K33" s="1025"/>
      <c r="L33" s="1025"/>
      <c r="M33" s="1025"/>
      <c r="N33" s="1025"/>
      <c r="O33" s="1025"/>
      <c r="P33" s="1025"/>
      <c r="AA33" s="217"/>
      <c r="AB33" s="217"/>
      <c r="AC33" s="217"/>
      <c r="AD33" s="217"/>
      <c r="AE33" s="217"/>
      <c r="AF33" s="217"/>
      <c r="AG33" s="217"/>
    </row>
    <row r="34" spans="1:33" x14ac:dyDescent="0.15">
      <c r="A34" s="217"/>
      <c r="B34" s="974"/>
      <c r="C34" s="975"/>
      <c r="D34" s="995"/>
      <c r="E34" s="995"/>
      <c r="F34" s="950" t="s">
        <v>298</v>
      </c>
      <c r="G34" s="1022"/>
      <c r="H34" s="1023" t="s">
        <v>299</v>
      </c>
      <c r="I34" s="950"/>
      <c r="J34" s="950"/>
      <c r="K34" s="950" t="s">
        <v>300</v>
      </c>
      <c r="L34" s="950"/>
      <c r="M34" s="1022"/>
      <c r="N34" s="1023" t="s">
        <v>301</v>
      </c>
      <c r="O34" s="950"/>
      <c r="P34" s="950"/>
      <c r="AA34" s="217"/>
      <c r="AB34" s="217"/>
      <c r="AC34" s="217"/>
      <c r="AD34" s="217"/>
      <c r="AE34" s="217"/>
      <c r="AF34" s="217"/>
      <c r="AG34" s="217"/>
    </row>
    <row r="35" spans="1:33" x14ac:dyDescent="0.15">
      <c r="A35" s="217"/>
      <c r="B35" s="976">
        <f>'交付申請の別紙（タイプ１～４）'!B35</f>
        <v>0</v>
      </c>
      <c r="C35" s="977"/>
      <c r="D35" s="1026" t="str">
        <f>'交付申請の別紙（タイプ１～４）'!D35</f>
        <v>t</v>
      </c>
      <c r="E35" s="1026"/>
      <c r="F35" s="1026" t="str">
        <f>'交付申請の別紙（タイプ１～４）'!F35</f>
        <v>t</v>
      </c>
      <c r="G35" s="1028"/>
      <c r="H35" s="1030" t="e">
        <f>'交付申請の別紙（タイプ１～４）'!H35</f>
        <v>#DIV/0!</v>
      </c>
      <c r="I35" s="1031"/>
      <c r="J35" s="1031"/>
      <c r="K35" s="1026" t="str">
        <f>'交付申請の別紙（タイプ１～４）'!K35</f>
        <v>t</v>
      </c>
      <c r="L35" s="1026"/>
      <c r="M35" s="1028"/>
      <c r="N35" s="1030" t="e">
        <f>'交付申請の別紙（タイプ１～４）'!N35</f>
        <v>#DIV/0!</v>
      </c>
      <c r="O35" s="1031"/>
      <c r="P35" s="1031"/>
      <c r="AA35" s="217"/>
      <c r="AB35" s="217"/>
      <c r="AC35" s="217"/>
      <c r="AD35" s="217"/>
      <c r="AE35" s="217"/>
      <c r="AF35" s="217"/>
      <c r="AG35" s="217"/>
    </row>
    <row r="36" spans="1:33" x14ac:dyDescent="0.15">
      <c r="A36" s="217"/>
      <c r="B36" s="978"/>
      <c r="C36" s="979"/>
      <c r="D36" s="1027"/>
      <c r="E36" s="1027"/>
      <c r="F36" s="1027"/>
      <c r="G36" s="1029"/>
      <c r="H36" s="1032"/>
      <c r="I36" s="1027"/>
      <c r="J36" s="1027"/>
      <c r="K36" s="1027"/>
      <c r="L36" s="1027"/>
      <c r="M36" s="1029"/>
      <c r="N36" s="1032"/>
      <c r="O36" s="1027"/>
      <c r="P36" s="1027"/>
      <c r="AA36" s="217"/>
      <c r="AB36" s="217"/>
      <c r="AC36" s="217"/>
      <c r="AD36" s="217"/>
      <c r="AE36" s="217"/>
      <c r="AF36" s="217"/>
      <c r="AG36" s="217"/>
    </row>
    <row r="37" spans="1:33" x14ac:dyDescent="0.15">
      <c r="A37" s="211" t="s">
        <v>302</v>
      </c>
    </row>
    <row r="38" spans="1:33" x14ac:dyDescent="0.15">
      <c r="A38" s="212"/>
      <c r="B38" s="213" t="s">
        <v>417</v>
      </c>
    </row>
    <row r="39" spans="1:33" x14ac:dyDescent="0.15">
      <c r="A39" s="212"/>
      <c r="B39" s="213" t="s">
        <v>415</v>
      </c>
    </row>
    <row r="40" spans="1:33" x14ac:dyDescent="0.15">
      <c r="A40" s="212"/>
      <c r="B40" s="213" t="s">
        <v>416</v>
      </c>
    </row>
    <row r="41" spans="1:33" x14ac:dyDescent="0.15">
      <c r="A41" s="211"/>
    </row>
    <row r="42" spans="1:33" x14ac:dyDescent="0.15">
      <c r="A42" s="211" t="s">
        <v>303</v>
      </c>
    </row>
    <row r="43" spans="1:33" x14ac:dyDescent="0.15">
      <c r="A43" s="211"/>
      <c r="B43" s="1033" t="str">
        <f>'交付申請の別紙（タイプ１～４）'!B43</f>
        <v>【記載例】
原油・原材料の高騰に対応するため、（機械名）の導入により労働時間の削減を図り、農業経営の維持・発展を目的とする。
※事業タイプに応じて内容は変更する。その他、特徴的な取組等があれば概要を記載する。</v>
      </c>
      <c r="C43" s="1033"/>
      <c r="D43" s="1033"/>
      <c r="E43" s="1033"/>
      <c r="F43" s="1033"/>
      <c r="G43" s="1033"/>
      <c r="H43" s="1033"/>
      <c r="I43" s="1033"/>
      <c r="J43" s="1033"/>
      <c r="K43" s="1033"/>
      <c r="L43" s="1033"/>
      <c r="M43" s="1033"/>
      <c r="N43" s="1033"/>
      <c r="O43" s="1033"/>
      <c r="P43" s="1033"/>
      <c r="Q43" s="1033"/>
      <c r="Y43" s="226"/>
    </row>
    <row r="44" spans="1:33" x14ac:dyDescent="0.15">
      <c r="A44" s="211"/>
      <c r="B44" s="1033"/>
      <c r="C44" s="1033"/>
      <c r="D44" s="1033"/>
      <c r="E44" s="1033"/>
      <c r="F44" s="1033"/>
      <c r="G44" s="1033"/>
      <c r="H44" s="1033"/>
      <c r="I44" s="1033"/>
      <c r="J44" s="1033"/>
      <c r="K44" s="1033"/>
      <c r="L44" s="1033"/>
      <c r="M44" s="1033"/>
      <c r="N44" s="1033"/>
      <c r="O44" s="1033"/>
      <c r="P44" s="1033"/>
      <c r="Q44" s="1033"/>
      <c r="W44" s="226"/>
    </row>
    <row r="45" spans="1:33" x14ac:dyDescent="0.15">
      <c r="A45" s="211"/>
      <c r="B45" s="1033"/>
      <c r="C45" s="1033"/>
      <c r="D45" s="1033"/>
      <c r="E45" s="1033"/>
      <c r="F45" s="1033"/>
      <c r="G45" s="1033"/>
      <c r="H45" s="1033"/>
      <c r="I45" s="1033"/>
      <c r="J45" s="1033"/>
      <c r="K45" s="1033"/>
      <c r="L45" s="1033"/>
      <c r="M45" s="1033"/>
      <c r="N45" s="1033"/>
      <c r="O45" s="1033"/>
      <c r="P45" s="1033"/>
      <c r="Q45" s="1033"/>
      <c r="W45" s="226"/>
    </row>
    <row r="46" spans="1:33" x14ac:dyDescent="0.15">
      <c r="A46" s="211"/>
      <c r="B46" s="1033"/>
      <c r="C46" s="1033"/>
      <c r="D46" s="1033"/>
      <c r="E46" s="1033"/>
      <c r="F46" s="1033"/>
      <c r="G46" s="1033"/>
      <c r="H46" s="1033"/>
      <c r="I46" s="1033"/>
      <c r="J46" s="1033"/>
      <c r="K46" s="1033"/>
      <c r="L46" s="1033"/>
      <c r="M46" s="1033"/>
      <c r="N46" s="1033"/>
      <c r="O46" s="1033"/>
      <c r="P46" s="1033"/>
      <c r="Q46" s="1033"/>
      <c r="W46" s="226"/>
    </row>
    <row r="47" spans="1:33" x14ac:dyDescent="0.15">
      <c r="A47" s="211"/>
      <c r="X47" s="226"/>
    </row>
    <row r="48" spans="1:33" x14ac:dyDescent="0.15">
      <c r="A48" s="211" t="s">
        <v>439</v>
      </c>
    </row>
    <row r="49" spans="1:34" x14ac:dyDescent="0.15">
      <c r="A49" s="211" t="s">
        <v>304</v>
      </c>
    </row>
    <row r="50" spans="1:34" ht="14.25" customHeight="1" x14ac:dyDescent="0.15">
      <c r="A50" s="212"/>
      <c r="B50" s="951" t="s">
        <v>305</v>
      </c>
      <c r="C50" s="971" t="s">
        <v>424</v>
      </c>
      <c r="D50" s="951" t="s">
        <v>306</v>
      </c>
      <c r="E50" s="951"/>
      <c r="F50" s="951" t="s">
        <v>307</v>
      </c>
      <c r="G50" s="951"/>
      <c r="H50" s="971" t="s">
        <v>426</v>
      </c>
      <c r="I50" s="951"/>
      <c r="J50" s="951"/>
      <c r="K50" s="951" t="s">
        <v>308</v>
      </c>
      <c r="L50" s="951"/>
      <c r="M50" s="951"/>
      <c r="N50" s="951" t="s">
        <v>309</v>
      </c>
      <c r="O50" s="951"/>
      <c r="P50" s="951"/>
      <c r="Q50" s="951"/>
      <c r="R50" s="951" t="s">
        <v>310</v>
      </c>
      <c r="S50" s="951"/>
      <c r="Y50" s="226"/>
      <c r="AA50" s="217"/>
      <c r="AB50" s="217"/>
      <c r="AC50" s="217"/>
      <c r="AD50" s="217"/>
      <c r="AE50" s="217"/>
      <c r="AF50" s="217"/>
      <c r="AG50" s="217"/>
      <c r="AH50" s="217"/>
    </row>
    <row r="51" spans="1:34" ht="13.5" customHeight="1" x14ac:dyDescent="0.15">
      <c r="A51" s="212"/>
      <c r="B51" s="951"/>
      <c r="C51" s="971"/>
      <c r="D51" s="951" t="s">
        <v>311</v>
      </c>
      <c r="E51" s="971" t="s">
        <v>425</v>
      </c>
      <c r="F51" s="951"/>
      <c r="G51" s="951"/>
      <c r="H51" s="951"/>
      <c r="I51" s="951"/>
      <c r="J51" s="951"/>
      <c r="K51" s="951"/>
      <c r="L51" s="951"/>
      <c r="M51" s="951"/>
      <c r="N51" s="951" t="s">
        <v>312</v>
      </c>
      <c r="O51" s="951"/>
      <c r="P51" s="951" t="s">
        <v>313</v>
      </c>
      <c r="Q51" s="951"/>
      <c r="R51" s="951"/>
      <c r="S51" s="951"/>
      <c r="AA51" s="217"/>
      <c r="AB51" s="217"/>
      <c r="AC51" s="217"/>
      <c r="AD51" s="217"/>
      <c r="AE51" s="217"/>
      <c r="AF51" s="217"/>
      <c r="AG51" s="217"/>
      <c r="AH51" s="217"/>
    </row>
    <row r="52" spans="1:34" x14ac:dyDescent="0.15">
      <c r="A52" s="212"/>
      <c r="B52" s="951"/>
      <c r="C52" s="971"/>
      <c r="D52" s="951"/>
      <c r="E52" s="971"/>
      <c r="F52" s="951"/>
      <c r="G52" s="951"/>
      <c r="H52" s="951"/>
      <c r="I52" s="951"/>
      <c r="J52" s="951"/>
      <c r="K52" s="951"/>
      <c r="L52" s="951"/>
      <c r="M52" s="951"/>
      <c r="N52" s="951"/>
      <c r="O52" s="951"/>
      <c r="P52" s="951"/>
      <c r="Q52" s="951"/>
      <c r="R52" s="951"/>
      <c r="S52" s="951"/>
      <c r="AA52" s="217"/>
      <c r="AB52" s="217"/>
      <c r="AC52" s="217"/>
      <c r="AD52" s="217"/>
      <c r="AE52" s="217"/>
      <c r="AF52" s="217"/>
      <c r="AG52" s="217"/>
      <c r="AH52" s="217"/>
    </row>
    <row r="53" spans="1:34" x14ac:dyDescent="0.15">
      <c r="A53" s="212"/>
      <c r="B53" s="951"/>
      <c r="C53" s="971"/>
      <c r="D53" s="951"/>
      <c r="E53" s="971"/>
      <c r="F53" s="951"/>
      <c r="G53" s="951"/>
      <c r="H53" s="951"/>
      <c r="I53" s="951"/>
      <c r="J53" s="951"/>
      <c r="K53" s="951"/>
      <c r="L53" s="951"/>
      <c r="M53" s="951"/>
      <c r="N53" s="951"/>
      <c r="O53" s="951"/>
      <c r="P53" s="951"/>
      <c r="Q53" s="951"/>
      <c r="R53" s="951"/>
      <c r="S53" s="951"/>
      <c r="AA53" s="217"/>
      <c r="AB53" s="217"/>
      <c r="AC53" s="217"/>
      <c r="AD53" s="217"/>
      <c r="AE53" s="217"/>
      <c r="AF53" s="217"/>
      <c r="AG53" s="217"/>
      <c r="AH53" s="217"/>
    </row>
    <row r="54" spans="1:34" x14ac:dyDescent="0.15">
      <c r="A54" s="212"/>
      <c r="B54" s="235"/>
      <c r="C54" s="234"/>
      <c r="D54" s="231" t="s">
        <v>314</v>
      </c>
      <c r="E54" s="231" t="s">
        <v>315</v>
      </c>
      <c r="F54" s="963"/>
      <c r="G54" s="965"/>
      <c r="H54" s="963"/>
      <c r="I54" s="964"/>
      <c r="J54" s="965"/>
      <c r="K54" s="954" t="s">
        <v>316</v>
      </c>
      <c r="L54" s="955"/>
      <c r="M54" s="956"/>
      <c r="N54" s="954" t="s">
        <v>316</v>
      </c>
      <c r="O54" s="956"/>
      <c r="P54" s="954" t="s">
        <v>316</v>
      </c>
      <c r="Q54" s="956"/>
      <c r="R54" s="950"/>
      <c r="S54" s="950"/>
      <c r="AA54" s="217"/>
      <c r="AB54" s="217"/>
      <c r="AC54" s="217"/>
      <c r="AD54" s="217"/>
      <c r="AE54" s="217"/>
      <c r="AF54" s="217"/>
      <c r="AG54" s="217"/>
      <c r="AH54" s="217"/>
    </row>
    <row r="55" spans="1:34" ht="101.25" customHeight="1" x14ac:dyDescent="0.15">
      <c r="A55" s="212"/>
      <c r="B55" s="232" t="e">
        <f>'集計表（Ｒ５版）'!E7</f>
        <v>#N/A</v>
      </c>
      <c r="C55" s="236">
        <f>'集計表（Ｒ５版）'!F7</f>
        <v>0</v>
      </c>
      <c r="D55" s="233"/>
      <c r="E55" s="233"/>
      <c r="F55" s="968"/>
      <c r="G55" s="970"/>
      <c r="H55" s="968"/>
      <c r="I55" s="969"/>
      <c r="J55" s="970"/>
      <c r="K55" s="1050"/>
      <c r="L55" s="1052"/>
      <c r="M55" s="1051"/>
      <c r="N55" s="1050"/>
      <c r="O55" s="1051"/>
      <c r="P55" s="1050"/>
      <c r="Q55" s="1051"/>
      <c r="R55" s="950"/>
      <c r="S55" s="950"/>
      <c r="AA55" s="217"/>
      <c r="AB55" s="217"/>
      <c r="AC55" s="217"/>
      <c r="AD55" s="217"/>
      <c r="AE55" s="217"/>
      <c r="AF55" s="217"/>
      <c r="AG55" s="217"/>
      <c r="AH55" s="217"/>
    </row>
    <row r="56" spans="1:34" x14ac:dyDescent="0.15">
      <c r="A56" s="212"/>
      <c r="B56" s="223"/>
      <c r="C56" s="222"/>
      <c r="D56" s="220"/>
      <c r="E56" s="220"/>
      <c r="F56" s="951"/>
      <c r="G56" s="951"/>
      <c r="H56" s="951"/>
      <c r="I56" s="951"/>
      <c r="J56" s="951"/>
      <c r="K56" s="237" t="s">
        <v>429</v>
      </c>
      <c r="L56" s="238"/>
      <c r="M56" s="242">
        <f>K55*0.1</f>
        <v>0</v>
      </c>
      <c r="N56" s="951"/>
      <c r="O56" s="951"/>
      <c r="P56" s="237" t="s">
        <v>429</v>
      </c>
      <c r="Q56" s="243">
        <f>M56</f>
        <v>0</v>
      </c>
      <c r="R56" s="951"/>
      <c r="S56" s="951"/>
      <c r="AA56" s="217"/>
      <c r="AB56" s="217"/>
      <c r="AC56" s="217"/>
      <c r="AD56" s="217"/>
      <c r="AE56" s="217"/>
      <c r="AF56" s="217"/>
      <c r="AG56" s="217"/>
      <c r="AH56" s="217"/>
    </row>
    <row r="57" spans="1:34" x14ac:dyDescent="0.15">
      <c r="A57" s="212"/>
      <c r="B57" s="951" t="s">
        <v>317</v>
      </c>
      <c r="C57" s="951"/>
      <c r="D57" s="241"/>
      <c r="E57" s="241"/>
      <c r="F57" s="952"/>
      <c r="G57" s="953"/>
      <c r="H57" s="951"/>
      <c r="I57" s="951"/>
      <c r="J57" s="951"/>
      <c r="K57" s="1037">
        <f>SUM(K55,M56)</f>
        <v>0</v>
      </c>
      <c r="L57" s="1038"/>
      <c r="M57" s="1038"/>
      <c r="N57" s="1037">
        <f>N55</f>
        <v>0</v>
      </c>
      <c r="O57" s="1038"/>
      <c r="P57" s="1037">
        <f>SUM(P55,Q56)</f>
        <v>0</v>
      </c>
      <c r="Q57" s="1038"/>
      <c r="R57" s="951"/>
      <c r="S57" s="951"/>
      <c r="AA57" s="217"/>
      <c r="AB57" s="217"/>
      <c r="AC57" s="217"/>
      <c r="AD57" s="217"/>
      <c r="AE57" s="217"/>
      <c r="AF57" s="217"/>
      <c r="AG57" s="217"/>
      <c r="AH57" s="217"/>
    </row>
    <row r="58" spans="1:34" x14ac:dyDescent="0.15">
      <c r="B58" s="213" t="s">
        <v>318</v>
      </c>
      <c r="X58" s="226"/>
      <c r="Y58" s="226"/>
    </row>
    <row r="59" spans="1:34" x14ac:dyDescent="0.15">
      <c r="B59" s="213" t="s">
        <v>421</v>
      </c>
    </row>
    <row r="60" spans="1:34" x14ac:dyDescent="0.15">
      <c r="B60" s="213" t="s">
        <v>422</v>
      </c>
    </row>
    <row r="61" spans="1:34" x14ac:dyDescent="0.15">
      <c r="B61" s="213" t="s">
        <v>418</v>
      </c>
    </row>
    <row r="62" spans="1:34" x14ac:dyDescent="0.15">
      <c r="B62" s="213" t="s">
        <v>419</v>
      </c>
    </row>
    <row r="63" spans="1:34" x14ac:dyDescent="0.15">
      <c r="B63" s="213" t="s">
        <v>420</v>
      </c>
    </row>
    <row r="64" spans="1:34" x14ac:dyDescent="0.15">
      <c r="A64" s="213"/>
    </row>
    <row r="65" spans="1:34" x14ac:dyDescent="0.15">
      <c r="A65" s="211" t="s">
        <v>440</v>
      </c>
    </row>
    <row r="66" spans="1:34" x14ac:dyDescent="0.15">
      <c r="A66" s="212"/>
      <c r="B66" s="993" t="s">
        <v>320</v>
      </c>
      <c r="C66" s="993"/>
      <c r="D66" s="950" t="s">
        <v>441</v>
      </c>
      <c r="E66" s="950"/>
      <c r="F66" s="950" t="s">
        <v>323</v>
      </c>
      <c r="G66" s="950"/>
      <c r="H66" s="950" t="s">
        <v>442</v>
      </c>
      <c r="I66" s="950"/>
      <c r="J66" s="950"/>
      <c r="K66" s="950" t="s">
        <v>310</v>
      </c>
      <c r="L66" s="950"/>
      <c r="M66" s="950"/>
      <c r="AA66" s="217"/>
      <c r="AB66" s="217"/>
      <c r="AC66" s="217"/>
      <c r="AD66" s="217"/>
      <c r="AE66" s="217"/>
      <c r="AF66" s="217"/>
    </row>
    <row r="67" spans="1:34" x14ac:dyDescent="0.15">
      <c r="A67" s="212"/>
      <c r="B67" s="995" t="s">
        <v>321</v>
      </c>
      <c r="C67" s="995"/>
      <c r="D67" s="950"/>
      <c r="E67" s="950"/>
      <c r="F67" s="950"/>
      <c r="G67" s="950"/>
      <c r="H67" s="950"/>
      <c r="I67" s="950"/>
      <c r="J67" s="950"/>
      <c r="K67" s="950"/>
      <c r="L67" s="950"/>
      <c r="M67" s="950"/>
      <c r="AA67" s="217"/>
      <c r="AB67" s="217"/>
      <c r="AC67" s="217"/>
      <c r="AD67" s="217"/>
      <c r="AE67" s="217"/>
      <c r="AF67" s="217"/>
    </row>
    <row r="68" spans="1:34" ht="13.5" customHeight="1" x14ac:dyDescent="0.15">
      <c r="A68" s="212"/>
      <c r="B68" s="1008">
        <f>'集計表（Ｒ５版）'!G7</f>
        <v>0</v>
      </c>
      <c r="C68" s="1008"/>
      <c r="D68" s="960" t="s">
        <v>325</v>
      </c>
      <c r="E68" s="961"/>
      <c r="F68" s="963"/>
      <c r="G68" s="965"/>
      <c r="H68" s="954" t="s">
        <v>326</v>
      </c>
      <c r="I68" s="955"/>
      <c r="J68" s="956"/>
      <c r="K68" s="963"/>
      <c r="L68" s="964"/>
      <c r="M68" s="965"/>
      <c r="AA68" s="217"/>
      <c r="AB68" s="217"/>
      <c r="AC68" s="217"/>
      <c r="AD68" s="217"/>
      <c r="AE68" s="217"/>
      <c r="AF68" s="217"/>
    </row>
    <row r="69" spans="1:34" x14ac:dyDescent="0.15">
      <c r="A69" s="212"/>
      <c r="B69" s="1008"/>
      <c r="C69" s="1008"/>
      <c r="D69" s="999"/>
      <c r="E69" s="1001"/>
      <c r="F69" s="997"/>
      <c r="G69" s="998"/>
      <c r="H69" s="999"/>
      <c r="I69" s="1000"/>
      <c r="J69" s="1001"/>
      <c r="K69" s="997"/>
      <c r="L69" s="1005"/>
      <c r="M69" s="998"/>
      <c r="AA69" s="217"/>
      <c r="AB69" s="217"/>
      <c r="AC69" s="217"/>
      <c r="AD69" s="217"/>
      <c r="AE69" s="217"/>
      <c r="AF69" s="217"/>
    </row>
    <row r="70" spans="1:34" x14ac:dyDescent="0.15">
      <c r="A70" s="212"/>
      <c r="B70" s="1008"/>
      <c r="C70" s="1008"/>
      <c r="D70" s="1002"/>
      <c r="E70" s="1004"/>
      <c r="F70" s="968"/>
      <c r="G70" s="970"/>
      <c r="H70" s="1002"/>
      <c r="I70" s="1003"/>
      <c r="J70" s="1004"/>
      <c r="K70" s="968"/>
      <c r="L70" s="969"/>
      <c r="M70" s="970"/>
      <c r="AA70" s="217"/>
      <c r="AB70" s="217"/>
      <c r="AC70" s="217"/>
      <c r="AD70" s="217"/>
      <c r="AE70" s="217"/>
      <c r="AF70" s="217"/>
    </row>
    <row r="71" spans="1:34" x14ac:dyDescent="0.15">
      <c r="A71" s="212"/>
      <c r="B71" s="213" t="s">
        <v>327</v>
      </c>
    </row>
    <row r="72" spans="1:34" x14ac:dyDescent="0.15">
      <c r="A72" s="212"/>
      <c r="B72" s="213" t="s">
        <v>328</v>
      </c>
    </row>
    <row r="73" spans="1:34" x14ac:dyDescent="0.15">
      <c r="A73" s="211"/>
    </row>
    <row r="74" spans="1:34" x14ac:dyDescent="0.15">
      <c r="A74" s="211" t="s">
        <v>329</v>
      </c>
    </row>
    <row r="75" spans="1:34" x14ac:dyDescent="0.15">
      <c r="A75" s="211" t="s">
        <v>330</v>
      </c>
    </row>
    <row r="76" spans="1:34" x14ac:dyDescent="0.15">
      <c r="A76" s="212"/>
      <c r="B76" s="950" t="s">
        <v>331</v>
      </c>
      <c r="C76" s="950"/>
      <c r="D76" s="950" t="s">
        <v>332</v>
      </c>
      <c r="E76" s="950"/>
      <c r="F76" s="993" t="s">
        <v>333</v>
      </c>
      <c r="G76" s="993"/>
      <c r="H76" s="993" t="s">
        <v>336</v>
      </c>
      <c r="I76" s="993"/>
      <c r="J76" s="993"/>
      <c r="K76" s="993" t="s">
        <v>339</v>
      </c>
      <c r="L76" s="993"/>
      <c r="M76" s="993"/>
      <c r="N76" s="950" t="s">
        <v>341</v>
      </c>
      <c r="O76" s="950"/>
      <c r="P76" s="950"/>
      <c r="Q76" s="950"/>
      <c r="R76" s="950"/>
      <c r="S76" s="950"/>
      <c r="AA76" s="217"/>
      <c r="AB76" s="217"/>
      <c r="AC76" s="217"/>
      <c r="AD76" s="217"/>
      <c r="AE76" s="217"/>
      <c r="AF76" s="217"/>
      <c r="AG76" s="217"/>
      <c r="AH76" s="217"/>
    </row>
    <row r="77" spans="1:34" x14ac:dyDescent="0.15">
      <c r="A77" s="212"/>
      <c r="B77" s="950"/>
      <c r="C77" s="950"/>
      <c r="D77" s="950"/>
      <c r="E77" s="950"/>
      <c r="F77" s="994" t="s">
        <v>334</v>
      </c>
      <c r="G77" s="994"/>
      <c r="H77" s="994" t="s">
        <v>337</v>
      </c>
      <c r="I77" s="994"/>
      <c r="J77" s="994"/>
      <c r="K77" s="994" t="s">
        <v>340</v>
      </c>
      <c r="L77" s="994"/>
      <c r="M77" s="994"/>
      <c r="N77" s="950"/>
      <c r="O77" s="950"/>
      <c r="P77" s="950"/>
      <c r="Q77" s="950"/>
      <c r="R77" s="950"/>
      <c r="S77" s="950"/>
      <c r="AA77" s="217"/>
      <c r="AB77" s="217"/>
      <c r="AC77" s="217"/>
      <c r="AD77" s="217"/>
      <c r="AE77" s="217"/>
      <c r="AF77" s="217"/>
      <c r="AG77" s="217"/>
      <c r="AH77" s="217"/>
    </row>
    <row r="78" spans="1:34" x14ac:dyDescent="0.15">
      <c r="A78" s="212"/>
      <c r="B78" s="950"/>
      <c r="C78" s="950"/>
      <c r="D78" s="950"/>
      <c r="E78" s="950"/>
      <c r="F78" s="995" t="s">
        <v>335</v>
      </c>
      <c r="G78" s="995"/>
      <c r="H78" s="995" t="s">
        <v>338</v>
      </c>
      <c r="I78" s="995"/>
      <c r="J78" s="995"/>
      <c r="K78" s="995" t="s">
        <v>54</v>
      </c>
      <c r="L78" s="995"/>
      <c r="M78" s="995"/>
      <c r="N78" s="950"/>
      <c r="O78" s="950"/>
      <c r="P78" s="950"/>
      <c r="Q78" s="950"/>
      <c r="R78" s="950"/>
      <c r="S78" s="950"/>
      <c r="AA78" s="217"/>
      <c r="AB78" s="217"/>
      <c r="AC78" s="217"/>
      <c r="AD78" s="217"/>
      <c r="AE78" s="217"/>
      <c r="AF78" s="217"/>
      <c r="AG78" s="217"/>
      <c r="AH78" s="217"/>
    </row>
    <row r="79" spans="1:34" ht="48.75" customHeight="1" x14ac:dyDescent="0.15">
      <c r="A79" s="212"/>
      <c r="B79" s="1049" t="str">
        <f>'交付申請の別紙（タイプ１～４）'!B79</f>
        <v>【記入例】
土壌・堆肥の年間分析点数の10％以上増加</v>
      </c>
      <c r="C79" s="1049"/>
      <c r="D79" s="1049" t="str">
        <f>'交付申請の別紙（タイプ１～４）'!D79</f>
        <v>【記入例】
ドローンの導入により、農薬散布時間を削減する。</v>
      </c>
      <c r="E79" s="1049"/>
      <c r="F79" s="1048">
        <f>'交付申請の別紙（タイプ１～４）'!F79</f>
        <v>0</v>
      </c>
      <c r="G79" s="1048"/>
      <c r="H79" s="1048">
        <f>'交付申請の別紙（タイプ１～４）'!H79</f>
        <v>0</v>
      </c>
      <c r="I79" s="1048"/>
      <c r="J79" s="1048"/>
      <c r="K79" s="1006" t="e">
        <f>'交付申請の別紙（タイプ１～４）'!K79</f>
        <v>#DIV/0!</v>
      </c>
      <c r="L79" s="1006"/>
      <c r="M79" s="1006"/>
      <c r="N79" s="1048">
        <f>'交付申請の別紙（タイプ１～４）'!N79</f>
        <v>0</v>
      </c>
      <c r="O79" s="1048"/>
      <c r="P79" s="1048"/>
      <c r="Q79" s="1048"/>
      <c r="R79" s="1048"/>
      <c r="S79" s="1048"/>
      <c r="AA79" s="217"/>
      <c r="AB79" s="217"/>
      <c r="AC79" s="217"/>
      <c r="AD79" s="217"/>
      <c r="AE79" s="217"/>
      <c r="AF79" s="217"/>
      <c r="AG79" s="217"/>
      <c r="AH79" s="217"/>
    </row>
    <row r="80" spans="1:34" x14ac:dyDescent="0.15">
      <c r="A80" s="212"/>
      <c r="B80" s="950"/>
      <c r="C80" s="950"/>
      <c r="D80" s="950"/>
      <c r="E80" s="950"/>
      <c r="F80" s="950"/>
      <c r="G80" s="950"/>
      <c r="H80" s="950"/>
      <c r="I80" s="950"/>
      <c r="J80" s="950"/>
      <c r="K80" s="950"/>
      <c r="L80" s="950"/>
      <c r="M80" s="950"/>
      <c r="N80" s="950"/>
      <c r="O80" s="950"/>
      <c r="P80" s="950"/>
      <c r="Q80" s="950"/>
      <c r="R80" s="950"/>
      <c r="S80" s="950"/>
      <c r="AA80" s="217"/>
      <c r="AB80" s="217"/>
      <c r="AC80" s="217"/>
      <c r="AD80" s="217"/>
      <c r="AE80" s="217"/>
      <c r="AF80" s="217"/>
      <c r="AG80" s="217"/>
      <c r="AH80" s="217"/>
    </row>
    <row r="81" spans="1:34" x14ac:dyDescent="0.15">
      <c r="A81" s="212"/>
      <c r="B81" s="950"/>
      <c r="C81" s="950"/>
      <c r="D81" s="950"/>
      <c r="E81" s="950"/>
      <c r="F81" s="950"/>
      <c r="G81" s="950"/>
      <c r="H81" s="950"/>
      <c r="I81" s="950"/>
      <c r="J81" s="950"/>
      <c r="K81" s="950"/>
      <c r="L81" s="950"/>
      <c r="M81" s="950"/>
      <c r="N81" s="950"/>
      <c r="O81" s="950"/>
      <c r="P81" s="950"/>
      <c r="Q81" s="950"/>
      <c r="R81" s="950"/>
      <c r="S81" s="950"/>
      <c r="AA81" s="217"/>
      <c r="AB81" s="217"/>
      <c r="AC81" s="217"/>
      <c r="AD81" s="217"/>
      <c r="AE81" s="217"/>
      <c r="AF81" s="217"/>
      <c r="AG81" s="217"/>
      <c r="AH81" s="217"/>
    </row>
    <row r="82" spans="1:34" x14ac:dyDescent="0.15">
      <c r="A82" s="212"/>
      <c r="B82" s="213" t="s">
        <v>342</v>
      </c>
    </row>
    <row r="83" spans="1:34" s="217" customFormat="1" x14ac:dyDescent="0.15">
      <c r="A83" s="211"/>
      <c r="AA83" s="212"/>
      <c r="AB83" s="212"/>
      <c r="AC83" s="212"/>
      <c r="AD83" s="212"/>
      <c r="AE83" s="212"/>
      <c r="AF83" s="212"/>
      <c r="AG83" s="212"/>
      <c r="AH83" s="212"/>
    </row>
    <row r="84" spans="1:34" s="217" customFormat="1" x14ac:dyDescent="0.15">
      <c r="A84" s="211" t="s">
        <v>343</v>
      </c>
      <c r="AA84" s="212"/>
      <c r="AB84" s="212"/>
      <c r="AC84" s="212"/>
      <c r="AD84" s="212"/>
      <c r="AE84" s="212"/>
      <c r="AF84" s="212"/>
      <c r="AG84" s="212"/>
      <c r="AH84" s="212"/>
    </row>
    <row r="85" spans="1:34" s="217" customFormat="1" x14ac:dyDescent="0.15">
      <c r="A85" s="211"/>
      <c r="B85" s="966" t="s">
        <v>452</v>
      </c>
      <c r="C85" s="967"/>
      <c r="D85" s="967"/>
      <c r="E85" s="967"/>
      <c r="F85" s="967"/>
      <c r="G85" s="967"/>
      <c r="H85" s="967"/>
      <c r="I85" s="967"/>
      <c r="J85" s="967"/>
      <c r="K85" s="967"/>
      <c r="L85" s="967"/>
      <c r="M85" s="967"/>
      <c r="N85" s="967"/>
      <c r="O85" s="967"/>
      <c r="P85" s="967"/>
      <c r="Q85" s="967"/>
      <c r="R85" s="967"/>
      <c r="S85" s="967"/>
      <c r="AA85" s="212"/>
      <c r="AB85" s="212"/>
      <c r="AC85" s="212"/>
      <c r="AD85" s="212"/>
      <c r="AE85" s="212"/>
      <c r="AF85" s="212"/>
      <c r="AG85" s="212"/>
      <c r="AH85" s="212"/>
    </row>
    <row r="86" spans="1:34" s="217" customFormat="1" x14ac:dyDescent="0.15">
      <c r="A86" s="211"/>
      <c r="B86" s="967"/>
      <c r="C86" s="967"/>
      <c r="D86" s="967"/>
      <c r="E86" s="967"/>
      <c r="F86" s="967"/>
      <c r="G86" s="967"/>
      <c r="H86" s="967"/>
      <c r="I86" s="967"/>
      <c r="J86" s="967"/>
      <c r="K86" s="967"/>
      <c r="L86" s="967"/>
      <c r="M86" s="967"/>
      <c r="N86" s="967"/>
      <c r="O86" s="967"/>
      <c r="P86" s="967"/>
      <c r="Q86" s="967"/>
      <c r="R86" s="967"/>
      <c r="S86" s="967"/>
      <c r="AA86" s="212"/>
      <c r="AB86" s="212"/>
      <c r="AC86" s="212"/>
      <c r="AD86" s="212"/>
      <c r="AE86" s="212"/>
      <c r="AF86" s="212"/>
      <c r="AG86" s="212"/>
      <c r="AH86" s="212"/>
    </row>
    <row r="87" spans="1:34" s="217" customFormat="1" x14ac:dyDescent="0.15">
      <c r="A87" s="211"/>
      <c r="B87" s="967"/>
      <c r="C87" s="967"/>
      <c r="D87" s="967"/>
      <c r="E87" s="967"/>
      <c r="F87" s="967"/>
      <c r="G87" s="967"/>
      <c r="H87" s="967"/>
      <c r="I87" s="967"/>
      <c r="J87" s="967"/>
      <c r="K87" s="967"/>
      <c r="L87" s="967"/>
      <c r="M87" s="967"/>
      <c r="N87" s="967"/>
      <c r="O87" s="967"/>
      <c r="P87" s="967"/>
      <c r="Q87" s="967"/>
      <c r="R87" s="967"/>
      <c r="S87" s="967"/>
      <c r="AA87" s="212"/>
      <c r="AB87" s="212"/>
      <c r="AC87" s="212"/>
      <c r="AD87" s="212"/>
      <c r="AE87" s="212"/>
      <c r="AF87" s="212"/>
      <c r="AG87" s="212"/>
      <c r="AH87" s="212"/>
    </row>
    <row r="88" spans="1:34" s="217" customFormat="1" x14ac:dyDescent="0.15">
      <c r="A88" s="211"/>
      <c r="B88" s="967"/>
      <c r="C88" s="967"/>
      <c r="D88" s="967"/>
      <c r="E88" s="967"/>
      <c r="F88" s="967"/>
      <c r="G88" s="967"/>
      <c r="H88" s="967"/>
      <c r="I88" s="967"/>
      <c r="J88" s="967"/>
      <c r="K88" s="967"/>
      <c r="L88" s="967"/>
      <c r="M88" s="967"/>
      <c r="N88" s="967"/>
      <c r="O88" s="967"/>
      <c r="P88" s="967"/>
      <c r="Q88" s="967"/>
      <c r="R88" s="967"/>
      <c r="S88" s="967"/>
      <c r="AA88" s="212"/>
      <c r="AB88" s="212"/>
      <c r="AC88" s="212"/>
      <c r="AD88" s="212"/>
      <c r="AE88" s="212"/>
      <c r="AF88" s="212"/>
      <c r="AG88" s="212"/>
      <c r="AH88" s="212"/>
    </row>
    <row r="89" spans="1:34" s="217" customFormat="1" x14ac:dyDescent="0.15">
      <c r="A89" s="211"/>
      <c r="AA89" s="212"/>
      <c r="AB89" s="212"/>
      <c r="AC89" s="212"/>
      <c r="AD89" s="212"/>
      <c r="AE89" s="212"/>
      <c r="AF89" s="212"/>
      <c r="AG89" s="212"/>
      <c r="AH89" s="212"/>
    </row>
    <row r="90" spans="1:34" s="217" customFormat="1" x14ac:dyDescent="0.15">
      <c r="A90" s="211" t="s">
        <v>453</v>
      </c>
      <c r="AA90" s="212"/>
      <c r="AB90" s="212"/>
      <c r="AC90" s="212"/>
      <c r="AD90" s="212"/>
      <c r="AE90" s="212"/>
      <c r="AF90" s="212"/>
      <c r="AG90" s="212"/>
      <c r="AH90" s="212"/>
    </row>
    <row r="91" spans="1:34" s="217" customFormat="1" x14ac:dyDescent="0.15">
      <c r="A91" s="211"/>
      <c r="AA91" s="212"/>
      <c r="AB91" s="212"/>
      <c r="AC91" s="212"/>
      <c r="AD91" s="212"/>
      <c r="AE91" s="212"/>
      <c r="AF91" s="212"/>
      <c r="AG91" s="212"/>
      <c r="AH91" s="212"/>
    </row>
    <row r="92" spans="1:34" s="217" customFormat="1" x14ac:dyDescent="0.15">
      <c r="A92" s="211"/>
      <c r="B92" s="1047" t="s">
        <v>448</v>
      </c>
      <c r="C92" s="1047"/>
      <c r="D92" s="1047"/>
      <c r="E92" s="1047"/>
      <c r="F92" s="1047"/>
      <c r="G92" s="1047"/>
      <c r="AA92" s="212"/>
      <c r="AB92" s="212"/>
      <c r="AC92" s="212"/>
      <c r="AD92" s="212"/>
      <c r="AE92" s="212"/>
      <c r="AF92" s="212"/>
      <c r="AG92" s="212"/>
      <c r="AH92" s="212"/>
    </row>
    <row r="93" spans="1:34" s="217" customFormat="1" x14ac:dyDescent="0.15">
      <c r="A93" s="213" t="s">
        <v>345</v>
      </c>
      <c r="AA93" s="212"/>
      <c r="AB93" s="212"/>
      <c r="AC93" s="212"/>
      <c r="AD93" s="212"/>
      <c r="AE93" s="212"/>
      <c r="AF93" s="212"/>
      <c r="AG93" s="212"/>
      <c r="AH93" s="212"/>
    </row>
    <row r="94" spans="1:34" s="217" customFormat="1" x14ac:dyDescent="0.15">
      <c r="A94" s="211" t="s">
        <v>346</v>
      </c>
      <c r="AA94" s="212"/>
      <c r="AB94" s="212"/>
      <c r="AC94" s="212"/>
      <c r="AD94" s="212"/>
      <c r="AE94" s="212"/>
      <c r="AF94" s="212"/>
      <c r="AG94" s="212"/>
      <c r="AH94" s="212"/>
    </row>
    <row r="95" spans="1:34" s="217" customFormat="1" x14ac:dyDescent="0.15">
      <c r="A95" s="1013" t="s">
        <v>347</v>
      </c>
      <c r="B95" s="1014" t="s">
        <v>348</v>
      </c>
      <c r="C95" s="951" t="s">
        <v>349</v>
      </c>
      <c r="D95" s="951"/>
      <c r="E95" s="951" t="s">
        <v>350</v>
      </c>
      <c r="F95" s="951"/>
      <c r="G95" s="951" t="s">
        <v>351</v>
      </c>
      <c r="H95" s="951"/>
      <c r="I95" s="951"/>
      <c r="J95" s="951"/>
      <c r="K95" s="951"/>
      <c r="L95" s="951"/>
      <c r="M95" s="951"/>
      <c r="N95" s="951"/>
      <c r="O95" s="951"/>
      <c r="P95" s="951"/>
      <c r="Q95" s="951"/>
      <c r="R95" s="951"/>
      <c r="S95" s="224" t="s">
        <v>352</v>
      </c>
      <c r="T95" s="951" t="s">
        <v>354</v>
      </c>
      <c r="AA95" s="212"/>
      <c r="AB95" s="212"/>
      <c r="AC95" s="212"/>
      <c r="AD95" s="212"/>
      <c r="AE95" s="212"/>
      <c r="AF95" s="212"/>
      <c r="AG95" s="212"/>
      <c r="AH95" s="212"/>
    </row>
    <row r="96" spans="1:34" s="217" customFormat="1" x14ac:dyDescent="0.15">
      <c r="A96" s="1013"/>
      <c r="B96" s="1014"/>
      <c r="C96" s="221" t="s">
        <v>355</v>
      </c>
      <c r="D96" s="221" t="s">
        <v>356</v>
      </c>
      <c r="E96" s="221" t="s">
        <v>355</v>
      </c>
      <c r="F96" s="221" t="s">
        <v>356</v>
      </c>
      <c r="G96" s="221" t="s">
        <v>357</v>
      </c>
      <c r="H96" s="221" t="s">
        <v>358</v>
      </c>
      <c r="I96" s="221" t="s">
        <v>359</v>
      </c>
      <c r="J96" s="221" t="s">
        <v>360</v>
      </c>
      <c r="K96" s="221" t="s">
        <v>361</v>
      </c>
      <c r="L96" s="221" t="s">
        <v>362</v>
      </c>
      <c r="M96" s="221" t="s">
        <v>363</v>
      </c>
      <c r="N96" s="221" t="s">
        <v>364</v>
      </c>
      <c r="O96" s="221" t="s">
        <v>365</v>
      </c>
      <c r="P96" s="221" t="s">
        <v>366</v>
      </c>
      <c r="Q96" s="221" t="s">
        <v>367</v>
      </c>
      <c r="R96" s="221" t="s">
        <v>368</v>
      </c>
      <c r="S96" s="225" t="s">
        <v>353</v>
      </c>
      <c r="T96" s="951"/>
      <c r="AA96" s="212"/>
      <c r="AB96" s="212"/>
      <c r="AC96" s="212"/>
      <c r="AD96" s="212"/>
      <c r="AE96" s="212"/>
      <c r="AF96" s="212"/>
      <c r="AG96" s="212"/>
      <c r="AH96" s="212"/>
    </row>
    <row r="97" spans="1:34" s="217" customFormat="1" x14ac:dyDescent="0.15">
      <c r="A97" s="1045">
        <f>'交付申請の別紙（タイプ１～４）'!A97</f>
        <v>0</v>
      </c>
      <c r="B97" s="1044">
        <f>'交付申請の別紙（タイプ１～４）'!B97</f>
        <v>0</v>
      </c>
      <c r="C97" s="244" t="str">
        <f>'交付申請の別紙（タイプ１～４）'!C97</f>
        <v>　月　旬</v>
      </c>
      <c r="D97" s="244" t="str">
        <f>'交付申請の別紙（タイプ１～４）'!D97</f>
        <v>　月　旬</v>
      </c>
      <c r="E97" s="1046" t="str">
        <f>'交付申請の別紙（タイプ１～４）'!E97</f>
        <v>日</v>
      </c>
      <c r="F97" s="1046" t="str">
        <f>'交付申請の別紙（タイプ１～４）'!F97</f>
        <v>日</v>
      </c>
      <c r="G97" s="1044">
        <f>'交付申請の別紙（タイプ１～４）'!G97</f>
        <v>0</v>
      </c>
      <c r="H97" s="1044">
        <f>'交付申請の別紙（タイプ１～４）'!H97</f>
        <v>0</v>
      </c>
      <c r="I97" s="1044">
        <f>'交付申請の別紙（タイプ１～４）'!I97</f>
        <v>0</v>
      </c>
      <c r="J97" s="1044">
        <f>'交付申請の別紙（タイプ１～４）'!J97</f>
        <v>0</v>
      </c>
      <c r="K97" s="1044">
        <f>'交付申請の別紙（タイプ１～４）'!K97</f>
        <v>0</v>
      </c>
      <c r="L97" s="1044">
        <f>'交付申請の別紙（タイプ１～４）'!L97</f>
        <v>0</v>
      </c>
      <c r="M97" s="1044">
        <f>'交付申請の別紙（タイプ１～４）'!M97</f>
        <v>0</v>
      </c>
      <c r="N97" s="1044">
        <f>'交付申請の別紙（タイプ１～４）'!N97</f>
        <v>0</v>
      </c>
      <c r="O97" s="1044">
        <f>'交付申請の別紙（タイプ１～４）'!O97</f>
        <v>0</v>
      </c>
      <c r="P97" s="1044">
        <f>'交付申請の別紙（タイプ１～４）'!P97</f>
        <v>0</v>
      </c>
      <c r="Q97" s="1044">
        <f>'交付申請の別紙（タイプ１～４）'!Q97</f>
        <v>0</v>
      </c>
      <c r="R97" s="1044">
        <f>'交付申請の別紙（タイプ１～４）'!R97</f>
        <v>0</v>
      </c>
      <c r="S97" s="1044">
        <f>'交付申請の別紙（タイプ１～４）'!S97</f>
        <v>0</v>
      </c>
      <c r="T97" s="1044">
        <f>'交付申請の別紙（タイプ１～４）'!T97</f>
        <v>0</v>
      </c>
      <c r="AA97" s="212"/>
      <c r="AB97" s="212"/>
      <c r="AC97" s="212"/>
      <c r="AD97" s="212"/>
      <c r="AE97" s="212"/>
      <c r="AF97" s="212"/>
      <c r="AG97" s="212"/>
      <c r="AH97" s="212"/>
    </row>
    <row r="98" spans="1:34" s="217" customFormat="1" x14ac:dyDescent="0.15">
      <c r="A98" s="1045"/>
      <c r="B98" s="1044"/>
      <c r="C98" s="245" t="str">
        <f>'交付申請の別紙（タイプ１～４）'!C98</f>
        <v>　～　月</v>
      </c>
      <c r="D98" s="245" t="str">
        <f>'交付申請の別紙（タイプ１～４）'!D98</f>
        <v xml:space="preserve">  ～　月</v>
      </c>
      <c r="E98" s="1046"/>
      <c r="F98" s="1046"/>
      <c r="G98" s="1044"/>
      <c r="H98" s="1044"/>
      <c r="I98" s="1044"/>
      <c r="J98" s="1044"/>
      <c r="K98" s="1044"/>
      <c r="L98" s="1044"/>
      <c r="M98" s="1044"/>
      <c r="N98" s="1044"/>
      <c r="O98" s="1044"/>
      <c r="P98" s="1044"/>
      <c r="Q98" s="1044"/>
      <c r="R98" s="1044"/>
      <c r="S98" s="1044"/>
      <c r="T98" s="1044"/>
      <c r="AA98" s="212"/>
      <c r="AB98" s="212"/>
      <c r="AC98" s="212"/>
      <c r="AD98" s="212"/>
      <c r="AE98" s="212"/>
      <c r="AF98" s="212"/>
      <c r="AG98" s="212"/>
      <c r="AH98" s="212"/>
    </row>
    <row r="99" spans="1:34" s="217" customFormat="1" x14ac:dyDescent="0.15">
      <c r="A99" s="1045"/>
      <c r="B99" s="1044"/>
      <c r="C99" s="246">
        <f>'交付申請の別紙（タイプ１～４）'!C99</f>
        <v>0</v>
      </c>
      <c r="D99" s="246">
        <f>'交付申請の別紙（タイプ１～４）'!D99</f>
        <v>0</v>
      </c>
      <c r="E99" s="1046"/>
      <c r="F99" s="1046"/>
      <c r="G99" s="1044"/>
      <c r="H99" s="1044"/>
      <c r="I99" s="1044"/>
      <c r="J99" s="1044"/>
      <c r="K99" s="1044"/>
      <c r="L99" s="1044"/>
      <c r="M99" s="1044"/>
      <c r="N99" s="1044"/>
      <c r="O99" s="1044"/>
      <c r="P99" s="1044"/>
      <c r="Q99" s="1044"/>
      <c r="R99" s="1044"/>
      <c r="S99" s="1044"/>
      <c r="T99" s="1044"/>
      <c r="AA99" s="212"/>
      <c r="AB99" s="212"/>
      <c r="AC99" s="212"/>
      <c r="AD99" s="212"/>
      <c r="AE99" s="212"/>
      <c r="AF99" s="212"/>
      <c r="AG99" s="212"/>
      <c r="AH99" s="212"/>
    </row>
    <row r="100" spans="1:34" s="217" customFormat="1" x14ac:dyDescent="0.15">
      <c r="A100" s="1045"/>
      <c r="B100" s="1044"/>
      <c r="C100" s="247">
        <f>'交付申請の別紙（タイプ１～４）'!C100</f>
        <v>0</v>
      </c>
      <c r="D100" s="247">
        <f>'交付申請の別紙（タイプ１～４）'!D100</f>
        <v>0</v>
      </c>
      <c r="E100" s="1046"/>
      <c r="F100" s="1046"/>
      <c r="G100" s="1044"/>
      <c r="H100" s="1044"/>
      <c r="I100" s="1044"/>
      <c r="J100" s="1044"/>
      <c r="K100" s="1044"/>
      <c r="L100" s="1044"/>
      <c r="M100" s="1044"/>
      <c r="N100" s="1044"/>
      <c r="O100" s="1044"/>
      <c r="P100" s="1044"/>
      <c r="Q100" s="1044"/>
      <c r="R100" s="1044"/>
      <c r="S100" s="1044"/>
      <c r="T100" s="1044"/>
      <c r="AA100" s="212"/>
      <c r="AB100" s="212"/>
      <c r="AC100" s="212"/>
      <c r="AD100" s="212"/>
      <c r="AE100" s="212"/>
      <c r="AF100" s="212"/>
      <c r="AG100" s="212"/>
      <c r="AH100" s="212"/>
    </row>
    <row r="101" spans="1:34" s="217" customFormat="1" x14ac:dyDescent="0.15">
      <c r="A101" s="213" t="s">
        <v>372</v>
      </c>
      <c r="AA101" s="212"/>
      <c r="AB101" s="212"/>
      <c r="AC101" s="212"/>
      <c r="AD101" s="212"/>
      <c r="AE101" s="212"/>
      <c r="AF101" s="212"/>
      <c r="AG101" s="212"/>
      <c r="AH101" s="212"/>
    </row>
    <row r="102" spans="1:34" s="217" customFormat="1" x14ac:dyDescent="0.15">
      <c r="A102" s="211"/>
      <c r="AA102" s="212"/>
      <c r="AB102" s="212"/>
      <c r="AC102" s="212"/>
      <c r="AD102" s="212"/>
      <c r="AE102" s="212"/>
      <c r="AF102" s="212"/>
      <c r="AG102" s="212"/>
      <c r="AH102" s="212"/>
    </row>
    <row r="103" spans="1:34" s="217" customFormat="1" x14ac:dyDescent="0.15">
      <c r="A103" s="211"/>
      <c r="AA103" s="212"/>
      <c r="AB103" s="212"/>
      <c r="AC103" s="212"/>
      <c r="AD103" s="212"/>
      <c r="AE103" s="212"/>
      <c r="AF103" s="212"/>
      <c r="AG103" s="212"/>
      <c r="AH103" s="212"/>
    </row>
    <row r="104" spans="1:34" s="217" customFormat="1" x14ac:dyDescent="0.15">
      <c r="A104" s="211"/>
      <c r="AA104" s="212"/>
      <c r="AB104" s="212"/>
      <c r="AC104" s="212"/>
      <c r="AD104" s="212"/>
      <c r="AE104" s="212"/>
      <c r="AF104" s="212"/>
      <c r="AG104" s="212"/>
      <c r="AH104" s="212"/>
    </row>
    <row r="105" spans="1:34" s="217" customFormat="1" x14ac:dyDescent="0.15">
      <c r="A105" s="211"/>
      <c r="AA105" s="212"/>
      <c r="AB105" s="212"/>
      <c r="AC105" s="212"/>
      <c r="AD105" s="212"/>
      <c r="AE105" s="212"/>
      <c r="AF105" s="212"/>
      <c r="AG105" s="212"/>
      <c r="AH105" s="212"/>
    </row>
    <row r="106" spans="1:34" s="217" customFormat="1" x14ac:dyDescent="0.15">
      <c r="A106" s="211" t="s">
        <v>373</v>
      </c>
      <c r="AA106" s="212"/>
      <c r="AB106" s="212"/>
      <c r="AC106" s="212"/>
      <c r="AD106" s="212"/>
      <c r="AE106" s="212"/>
      <c r="AF106" s="212"/>
      <c r="AG106" s="212"/>
      <c r="AH106" s="212"/>
    </row>
    <row r="107" spans="1:34" s="217" customFormat="1" x14ac:dyDescent="0.15">
      <c r="A107" s="988" t="s">
        <v>374</v>
      </c>
      <c r="B107" s="988"/>
      <c r="C107" s="988"/>
      <c r="D107" s="988"/>
      <c r="E107" s="988"/>
      <c r="F107" s="988"/>
      <c r="G107" s="988"/>
      <c r="H107" s="988"/>
      <c r="I107" s="988"/>
      <c r="J107" s="988"/>
      <c r="K107" s="988"/>
      <c r="AA107" s="212"/>
      <c r="AB107" s="212"/>
      <c r="AC107" s="212"/>
      <c r="AD107" s="212"/>
      <c r="AE107" s="212"/>
      <c r="AF107" s="212"/>
      <c r="AG107" s="212"/>
      <c r="AH107" s="212"/>
    </row>
    <row r="108" spans="1:34" s="217" customFormat="1" x14ac:dyDescent="0.15">
      <c r="A108" s="211"/>
      <c r="B108" s="218"/>
      <c r="C108" s="218"/>
      <c r="D108" s="218"/>
      <c r="E108" s="218"/>
      <c r="F108" s="218"/>
      <c r="G108" s="218"/>
      <c r="H108" s="218"/>
      <c r="I108" s="218"/>
      <c r="J108" s="218"/>
      <c r="K108" s="218"/>
      <c r="AA108" s="212"/>
      <c r="AB108" s="212"/>
      <c r="AC108" s="212"/>
      <c r="AD108" s="212"/>
      <c r="AE108" s="212"/>
      <c r="AF108" s="212"/>
      <c r="AG108" s="212"/>
      <c r="AH108" s="212"/>
    </row>
    <row r="109" spans="1:34" s="217" customFormat="1" x14ac:dyDescent="0.15">
      <c r="A109" s="988" t="s">
        <v>375</v>
      </c>
      <c r="B109" s="988"/>
      <c r="C109" s="988"/>
      <c r="D109" s="988"/>
      <c r="E109" s="988"/>
      <c r="F109" s="988"/>
      <c r="G109" s="988"/>
      <c r="H109" s="988"/>
      <c r="I109" s="988"/>
      <c r="J109" s="988"/>
      <c r="K109" s="988"/>
      <c r="AA109" s="212"/>
      <c r="AB109" s="212"/>
      <c r="AC109" s="212"/>
      <c r="AD109" s="212"/>
      <c r="AE109" s="212"/>
      <c r="AF109" s="212"/>
      <c r="AG109" s="212"/>
      <c r="AH109" s="212"/>
    </row>
    <row r="110" spans="1:34" s="217" customFormat="1" x14ac:dyDescent="0.15">
      <c r="A110" s="211"/>
      <c r="B110" s="218"/>
      <c r="C110" s="218"/>
      <c r="D110" s="218"/>
      <c r="E110" s="218"/>
      <c r="F110" s="218"/>
      <c r="G110" s="218"/>
      <c r="H110" s="218"/>
      <c r="I110" s="218"/>
      <c r="J110" s="218"/>
      <c r="K110" s="218"/>
      <c r="AA110" s="212"/>
      <c r="AB110" s="212"/>
      <c r="AC110" s="212"/>
      <c r="AD110" s="212"/>
      <c r="AE110" s="212"/>
      <c r="AF110" s="212"/>
      <c r="AG110" s="212"/>
      <c r="AH110" s="212"/>
    </row>
    <row r="111" spans="1:34" s="217" customFormat="1" x14ac:dyDescent="0.15">
      <c r="A111" s="988" t="s">
        <v>376</v>
      </c>
      <c r="B111" s="988"/>
      <c r="C111" s="988"/>
      <c r="D111" s="988"/>
      <c r="E111" s="988"/>
      <c r="F111" s="988"/>
      <c r="G111" s="988"/>
      <c r="H111" s="988"/>
      <c r="I111" s="988"/>
      <c r="J111" s="988"/>
      <c r="K111" s="988"/>
      <c r="AA111" s="212"/>
      <c r="AB111" s="212"/>
      <c r="AC111" s="212"/>
      <c r="AD111" s="212"/>
      <c r="AE111" s="212"/>
      <c r="AF111" s="212"/>
      <c r="AG111" s="212"/>
      <c r="AH111" s="212"/>
    </row>
    <row r="112" spans="1:34" s="217" customFormat="1" x14ac:dyDescent="0.15">
      <c r="A112" s="211" t="s">
        <v>377</v>
      </c>
      <c r="AA112" s="212"/>
      <c r="AB112" s="212"/>
      <c r="AC112" s="212"/>
      <c r="AD112" s="212"/>
      <c r="AE112" s="212"/>
      <c r="AF112" s="212"/>
      <c r="AG112" s="212"/>
      <c r="AH112" s="212"/>
    </row>
    <row r="113" spans="1:34" s="217" customFormat="1" x14ac:dyDescent="0.15">
      <c r="A113" s="211"/>
      <c r="AA113" s="212"/>
      <c r="AB113" s="212"/>
      <c r="AC113" s="212"/>
      <c r="AD113" s="212"/>
      <c r="AE113" s="212"/>
      <c r="AF113" s="212"/>
      <c r="AG113" s="212"/>
      <c r="AH113" s="212"/>
    </row>
    <row r="114" spans="1:34" s="217" customFormat="1" x14ac:dyDescent="0.15">
      <c r="A114" s="211"/>
      <c r="AA114" s="212"/>
      <c r="AB114" s="212"/>
      <c r="AC114" s="212"/>
      <c r="AD114" s="212"/>
      <c r="AE114" s="212"/>
      <c r="AF114" s="212"/>
      <c r="AG114" s="212"/>
      <c r="AH114" s="212"/>
    </row>
    <row r="115" spans="1:34" x14ac:dyDescent="0.15">
      <c r="A115" s="211" t="s">
        <v>447</v>
      </c>
    </row>
    <row r="116" spans="1:34" x14ac:dyDescent="0.15">
      <c r="A116" s="211" t="s">
        <v>431</v>
      </c>
      <c r="B116" s="1007" t="s">
        <v>432</v>
      </c>
      <c r="C116" s="1007"/>
      <c r="D116" s="1007"/>
    </row>
    <row r="117" spans="1:34" x14ac:dyDescent="0.15">
      <c r="A117" s="211"/>
    </row>
    <row r="118" spans="1:34" x14ac:dyDescent="0.15">
      <c r="A118" s="211"/>
    </row>
    <row r="119" spans="1:34" x14ac:dyDescent="0.15">
      <c r="A119" s="211"/>
    </row>
    <row r="120" spans="1:34" x14ac:dyDescent="0.15">
      <c r="A120" s="211"/>
    </row>
    <row r="121" spans="1:34" x14ac:dyDescent="0.15">
      <c r="A121" s="211"/>
    </row>
    <row r="122" spans="1:34" x14ac:dyDescent="0.15">
      <c r="A122" s="211"/>
    </row>
    <row r="123" spans="1:34" x14ac:dyDescent="0.15">
      <c r="A123" s="211"/>
    </row>
    <row r="124" spans="1:34" x14ac:dyDescent="0.15">
      <c r="A124" s="211"/>
    </row>
    <row r="125" spans="1:34" x14ac:dyDescent="0.15">
      <c r="A125" s="211" t="s">
        <v>445</v>
      </c>
    </row>
    <row r="126" spans="1:34" x14ac:dyDescent="0.15">
      <c r="A126" s="211" t="s">
        <v>379</v>
      </c>
    </row>
    <row r="127" spans="1:34" x14ac:dyDescent="0.15">
      <c r="A127" s="212"/>
      <c r="B127" s="950" t="s">
        <v>380</v>
      </c>
      <c r="C127" s="950"/>
      <c r="D127" s="950" t="s">
        <v>381</v>
      </c>
      <c r="E127" s="950"/>
      <c r="F127" s="950" t="s">
        <v>382</v>
      </c>
      <c r="G127" s="950"/>
      <c r="H127" s="950" t="s">
        <v>383</v>
      </c>
      <c r="I127" s="950"/>
      <c r="J127" s="950"/>
      <c r="K127" s="950"/>
      <c r="L127" s="950" t="s">
        <v>384</v>
      </c>
      <c r="M127" s="950"/>
      <c r="AA127" s="217"/>
      <c r="AB127" s="217"/>
      <c r="AC127" s="217"/>
      <c r="AD127" s="217"/>
      <c r="AE127" s="217"/>
      <c r="AF127" s="217"/>
    </row>
    <row r="128" spans="1:34" x14ac:dyDescent="0.15">
      <c r="A128" s="212"/>
      <c r="B128" s="950"/>
      <c r="C128" s="950"/>
      <c r="D128" s="950"/>
      <c r="E128" s="950"/>
      <c r="F128" s="950"/>
      <c r="G128" s="950"/>
      <c r="H128" s="950" t="s">
        <v>385</v>
      </c>
      <c r="I128" s="950"/>
      <c r="J128" s="950" t="s">
        <v>386</v>
      </c>
      <c r="K128" s="950"/>
      <c r="L128" s="950"/>
      <c r="M128" s="950"/>
      <c r="AA128" s="217"/>
      <c r="AB128" s="217"/>
      <c r="AC128" s="217"/>
      <c r="AD128" s="217"/>
      <c r="AE128" s="217"/>
      <c r="AF128" s="217"/>
    </row>
    <row r="129" spans="1:32" x14ac:dyDescent="0.15">
      <c r="A129" s="212"/>
      <c r="B129" s="993"/>
      <c r="C129" s="993"/>
      <c r="D129" s="1015" t="s">
        <v>6</v>
      </c>
      <c r="E129" s="1015"/>
      <c r="F129" s="1015" t="s">
        <v>6</v>
      </c>
      <c r="G129" s="1015"/>
      <c r="H129" s="1015" t="s">
        <v>316</v>
      </c>
      <c r="I129" s="1015"/>
      <c r="J129" s="1015" t="s">
        <v>316</v>
      </c>
      <c r="K129" s="1015"/>
      <c r="L129" s="950"/>
      <c r="M129" s="950"/>
      <c r="AA129" s="217"/>
      <c r="AB129" s="217"/>
      <c r="AC129" s="217"/>
      <c r="AD129" s="217"/>
      <c r="AE129" s="217"/>
      <c r="AF129" s="217"/>
    </row>
    <row r="130" spans="1:32" x14ac:dyDescent="0.15">
      <c r="A130" s="212"/>
      <c r="B130" s="994" t="s">
        <v>387</v>
      </c>
      <c r="C130" s="994"/>
      <c r="D130" s="1016">
        <f>N57</f>
        <v>0</v>
      </c>
      <c r="E130" s="1017"/>
      <c r="F130" s="1039"/>
      <c r="G130" s="1039"/>
      <c r="H130" s="1040"/>
      <c r="I130" s="1039"/>
      <c r="J130" s="1041"/>
      <c r="K130" s="1041"/>
      <c r="L130" s="950"/>
      <c r="M130" s="950"/>
      <c r="AA130" s="217"/>
      <c r="AB130" s="217"/>
      <c r="AC130" s="217"/>
      <c r="AD130" s="217"/>
      <c r="AE130" s="217"/>
      <c r="AF130" s="217"/>
    </row>
    <row r="131" spans="1:32" x14ac:dyDescent="0.15">
      <c r="A131" s="212"/>
      <c r="B131" s="995" t="s">
        <v>388</v>
      </c>
      <c r="C131" s="995"/>
      <c r="D131" s="1018">
        <f>P57</f>
        <v>0</v>
      </c>
      <c r="E131" s="1019"/>
      <c r="F131" s="1042"/>
      <c r="G131" s="1042"/>
      <c r="H131" s="1043"/>
      <c r="I131" s="1042"/>
      <c r="J131" s="1034"/>
      <c r="K131" s="1034"/>
      <c r="L131" s="950"/>
      <c r="M131" s="950"/>
      <c r="AA131" s="217"/>
      <c r="AB131" s="217"/>
      <c r="AC131" s="217"/>
      <c r="AD131" s="217"/>
      <c r="AE131" s="217"/>
      <c r="AF131" s="217"/>
    </row>
    <row r="132" spans="1:32" x14ac:dyDescent="0.15">
      <c r="A132" s="212"/>
      <c r="B132" s="950" t="s">
        <v>390</v>
      </c>
      <c r="C132" s="950"/>
      <c r="D132" s="1009">
        <f>SUM(D130:E131)</f>
        <v>0</v>
      </c>
      <c r="E132" s="1010"/>
      <c r="F132" s="1009">
        <f>SUM(F130:G131)</f>
        <v>0</v>
      </c>
      <c r="G132" s="1010"/>
      <c r="H132" s="1037"/>
      <c r="I132" s="1038"/>
      <c r="J132" s="996"/>
      <c r="K132" s="996"/>
      <c r="L132" s="950"/>
      <c r="M132" s="950"/>
      <c r="AA132" s="217"/>
      <c r="AB132" s="217"/>
      <c r="AC132" s="217"/>
      <c r="AD132" s="217"/>
      <c r="AE132" s="217"/>
      <c r="AF132" s="217"/>
    </row>
    <row r="133" spans="1:32" x14ac:dyDescent="0.15">
      <c r="A133" s="211"/>
      <c r="AA133" s="217"/>
      <c r="AB133" s="217"/>
      <c r="AC133" s="217"/>
      <c r="AD133" s="217"/>
      <c r="AE133" s="217"/>
    </row>
    <row r="134" spans="1:32" x14ac:dyDescent="0.15">
      <c r="A134" s="211" t="s">
        <v>391</v>
      </c>
      <c r="AA134" s="217"/>
      <c r="AB134" s="217"/>
      <c r="AC134" s="217"/>
      <c r="AD134" s="217"/>
      <c r="AE134" s="217"/>
    </row>
    <row r="135" spans="1:32" x14ac:dyDescent="0.15">
      <c r="A135" s="212"/>
      <c r="B135" s="950" t="s">
        <v>380</v>
      </c>
      <c r="C135" s="950"/>
      <c r="D135" s="950" t="s">
        <v>381</v>
      </c>
      <c r="E135" s="950"/>
      <c r="F135" s="950" t="s">
        <v>382</v>
      </c>
      <c r="G135" s="950"/>
      <c r="H135" s="950" t="s">
        <v>383</v>
      </c>
      <c r="I135" s="950"/>
      <c r="J135" s="950"/>
      <c r="K135" s="950"/>
      <c r="L135" s="950" t="s">
        <v>384</v>
      </c>
      <c r="M135" s="950"/>
      <c r="AA135" s="217"/>
      <c r="AB135" s="217"/>
      <c r="AC135" s="217"/>
      <c r="AD135" s="217"/>
      <c r="AE135" s="217"/>
      <c r="AF135" s="217"/>
    </row>
    <row r="136" spans="1:32" x14ac:dyDescent="0.15">
      <c r="A136" s="212"/>
      <c r="B136" s="950"/>
      <c r="C136" s="950"/>
      <c r="D136" s="950"/>
      <c r="E136" s="950"/>
      <c r="F136" s="950"/>
      <c r="G136" s="950"/>
      <c r="H136" s="950" t="s">
        <v>385</v>
      </c>
      <c r="I136" s="950"/>
      <c r="J136" s="950" t="s">
        <v>386</v>
      </c>
      <c r="K136" s="950"/>
      <c r="L136" s="950"/>
      <c r="M136" s="950"/>
      <c r="AA136" s="217"/>
      <c r="AB136" s="217"/>
      <c r="AC136" s="217"/>
      <c r="AD136" s="217"/>
      <c r="AE136" s="217"/>
      <c r="AF136" s="217"/>
    </row>
    <row r="137" spans="1:32" x14ac:dyDescent="0.15">
      <c r="A137" s="212"/>
      <c r="B137" s="963"/>
      <c r="C137" s="965"/>
      <c r="D137" s="1015" t="s">
        <v>389</v>
      </c>
      <c r="E137" s="1015"/>
      <c r="F137" s="1015" t="s">
        <v>389</v>
      </c>
      <c r="G137" s="1015"/>
      <c r="H137" s="1015" t="s">
        <v>316</v>
      </c>
      <c r="I137" s="1015"/>
      <c r="J137" s="1015" t="s">
        <v>316</v>
      </c>
      <c r="K137" s="1015"/>
      <c r="L137" s="950"/>
      <c r="M137" s="950"/>
      <c r="AA137" s="217"/>
      <c r="AB137" s="217"/>
      <c r="AC137" s="217"/>
      <c r="AD137" s="217"/>
      <c r="AE137" s="217"/>
      <c r="AF137" s="217"/>
    </row>
    <row r="138" spans="1:32" x14ac:dyDescent="0.15">
      <c r="A138" s="212"/>
      <c r="B138" s="968"/>
      <c r="C138" s="970"/>
      <c r="D138" s="1020">
        <f>D132</f>
        <v>0</v>
      </c>
      <c r="E138" s="1020"/>
      <c r="F138" s="1020">
        <f>F132</f>
        <v>0</v>
      </c>
      <c r="G138" s="1020"/>
      <c r="H138" s="1036"/>
      <c r="I138" s="1036"/>
      <c r="J138" s="1034"/>
      <c r="K138" s="1034"/>
      <c r="L138" s="950"/>
      <c r="M138" s="950"/>
      <c r="AA138" s="217"/>
      <c r="AB138" s="217"/>
      <c r="AC138" s="217"/>
      <c r="AD138" s="217"/>
      <c r="AE138" s="217"/>
      <c r="AF138" s="217"/>
    </row>
    <row r="139" spans="1:32" x14ac:dyDescent="0.15">
      <c r="A139" s="212"/>
      <c r="B139" s="950" t="s">
        <v>390</v>
      </c>
      <c r="C139" s="950"/>
      <c r="D139" s="1021">
        <f>D138</f>
        <v>0</v>
      </c>
      <c r="E139" s="1021"/>
      <c r="F139" s="1021">
        <f>F138</f>
        <v>0</v>
      </c>
      <c r="G139" s="1021"/>
      <c r="H139" s="1035"/>
      <c r="I139" s="1035"/>
      <c r="J139" s="996"/>
      <c r="K139" s="996"/>
      <c r="L139" s="950"/>
      <c r="M139" s="950"/>
      <c r="AA139" s="217"/>
      <c r="AB139" s="217"/>
      <c r="AC139" s="217"/>
      <c r="AD139" s="217"/>
      <c r="AE139" s="217"/>
      <c r="AF139" s="217"/>
    </row>
    <row r="140" spans="1:32" x14ac:dyDescent="0.15">
      <c r="A140" s="211" t="s">
        <v>392</v>
      </c>
    </row>
    <row r="141" spans="1:32" x14ac:dyDescent="0.15">
      <c r="A141" s="211"/>
    </row>
    <row r="142" spans="1:32" x14ac:dyDescent="0.15">
      <c r="A142" s="211" t="s">
        <v>393</v>
      </c>
    </row>
    <row r="143" spans="1:32" x14ac:dyDescent="0.15">
      <c r="A143" s="211" t="s">
        <v>394</v>
      </c>
    </row>
    <row r="144" spans="1:32" x14ac:dyDescent="0.15">
      <c r="A144" s="211" t="s">
        <v>395</v>
      </c>
    </row>
    <row r="145" spans="1:34" x14ac:dyDescent="0.15">
      <c r="A145" s="211" t="s">
        <v>396</v>
      </c>
    </row>
    <row r="146" spans="1:34" x14ac:dyDescent="0.15">
      <c r="A146" s="211" t="s">
        <v>397</v>
      </c>
    </row>
    <row r="147" spans="1:34" x14ac:dyDescent="0.15">
      <c r="A147" s="211" t="s">
        <v>398</v>
      </c>
    </row>
    <row r="148" spans="1:34" x14ac:dyDescent="0.15">
      <c r="A148" s="211" t="s">
        <v>399</v>
      </c>
    </row>
    <row r="149" spans="1:34" x14ac:dyDescent="0.15">
      <c r="A149" s="211" t="s">
        <v>400</v>
      </c>
    </row>
    <row r="150" spans="1:34" x14ac:dyDescent="0.15">
      <c r="A150" s="211" t="s">
        <v>401</v>
      </c>
    </row>
    <row r="151" spans="1:34" x14ac:dyDescent="0.15">
      <c r="A151" s="211" t="s">
        <v>402</v>
      </c>
    </row>
    <row r="152" spans="1:34" x14ac:dyDescent="0.15">
      <c r="A152" s="211" t="s">
        <v>403</v>
      </c>
    </row>
    <row r="153" spans="1:34" x14ac:dyDescent="0.15">
      <c r="A153" s="211" t="s">
        <v>404</v>
      </c>
    </row>
    <row r="155" spans="1:34" ht="14.25" x14ac:dyDescent="0.15">
      <c r="A155" s="214" t="s">
        <v>405</v>
      </c>
      <c r="B155" s="219"/>
      <c r="C155" s="219"/>
      <c r="D155" s="219"/>
      <c r="E155" s="219"/>
      <c r="F155" s="219"/>
    </row>
    <row r="156" spans="1:34" x14ac:dyDescent="0.15">
      <c r="A156" s="215"/>
      <c r="B156" s="219"/>
      <c r="C156" s="219"/>
      <c r="D156" s="219"/>
      <c r="E156" s="219"/>
      <c r="F156" s="219"/>
    </row>
    <row r="157" spans="1:34" ht="13.5" customHeight="1" x14ac:dyDescent="0.15">
      <c r="A157" s="212"/>
      <c r="B157" s="981" t="s">
        <v>406</v>
      </c>
      <c r="C157" s="981"/>
      <c r="D157" s="981" t="s">
        <v>407</v>
      </c>
      <c r="E157" s="981"/>
      <c r="F157" s="981"/>
      <c r="G157" s="981"/>
      <c r="H157" s="981"/>
      <c r="I157" s="981"/>
      <c r="J157" s="981"/>
      <c r="K157" s="981"/>
      <c r="L157" s="981"/>
      <c r="M157" s="981"/>
      <c r="N157" s="981"/>
      <c r="O157" s="981"/>
      <c r="P157" s="981"/>
      <c r="Q157" s="981"/>
      <c r="R157" s="981"/>
      <c r="AA157" s="217"/>
      <c r="AB157" s="217"/>
      <c r="AC157" s="217"/>
      <c r="AD157" s="217"/>
      <c r="AE157" s="217"/>
      <c r="AF157" s="217"/>
      <c r="AG157" s="217"/>
      <c r="AH157" s="217"/>
    </row>
    <row r="158" spans="1:34" x14ac:dyDescent="0.15">
      <c r="A158" s="212"/>
      <c r="B158" s="981"/>
      <c r="C158" s="981"/>
      <c r="D158" s="981"/>
      <c r="E158" s="981"/>
      <c r="F158" s="981"/>
      <c r="G158" s="981"/>
      <c r="H158" s="981"/>
      <c r="I158" s="981"/>
      <c r="J158" s="981"/>
      <c r="K158" s="981"/>
      <c r="L158" s="981"/>
      <c r="M158" s="981"/>
      <c r="N158" s="981"/>
      <c r="O158" s="981"/>
      <c r="P158" s="981"/>
      <c r="Q158" s="981"/>
      <c r="R158" s="981"/>
      <c r="AA158" s="217"/>
      <c r="AB158" s="217"/>
      <c r="AC158" s="217"/>
      <c r="AD158" s="217"/>
      <c r="AE158" s="217"/>
      <c r="AF158" s="217"/>
      <c r="AG158" s="217"/>
      <c r="AH158" s="217"/>
    </row>
    <row r="159" spans="1:34" ht="38.25" customHeight="1" x14ac:dyDescent="0.15">
      <c r="A159" s="212"/>
      <c r="B159" s="981"/>
      <c r="C159" s="981"/>
      <c r="D159" s="981" t="s">
        <v>408</v>
      </c>
      <c r="E159" s="981"/>
      <c r="F159" s="981" t="s">
        <v>427</v>
      </c>
      <c r="G159" s="981"/>
      <c r="H159" s="981"/>
      <c r="I159" s="981" t="s">
        <v>428</v>
      </c>
      <c r="J159" s="981"/>
      <c r="K159" s="981"/>
      <c r="L159" s="981" t="s">
        <v>409</v>
      </c>
      <c r="M159" s="981"/>
      <c r="N159" s="981" t="s">
        <v>313</v>
      </c>
      <c r="O159" s="981"/>
      <c r="P159" s="981"/>
      <c r="Q159" s="981"/>
      <c r="R159" s="981"/>
      <c r="AA159" s="217"/>
      <c r="AB159" s="217"/>
      <c r="AC159" s="217"/>
      <c r="AD159" s="217"/>
      <c r="AE159" s="217"/>
      <c r="AF159" s="217"/>
      <c r="AG159" s="217"/>
      <c r="AH159" s="217"/>
    </row>
    <row r="160" spans="1:34" ht="13.5" customHeight="1" x14ac:dyDescent="0.15">
      <c r="A160" s="212"/>
      <c r="B160" s="980"/>
      <c r="C160" s="980"/>
      <c r="D160" s="980"/>
      <c r="E160" s="980"/>
      <c r="F160" s="982"/>
      <c r="G160" s="983"/>
      <c r="H160" s="984"/>
      <c r="I160" s="982" t="s">
        <v>410</v>
      </c>
      <c r="J160" s="983"/>
      <c r="K160" s="984"/>
      <c r="L160" s="982" t="s">
        <v>411</v>
      </c>
      <c r="M160" s="984"/>
      <c r="N160" s="980"/>
      <c r="O160" s="980"/>
      <c r="P160" s="980"/>
      <c r="Q160" s="980"/>
      <c r="R160" s="980"/>
      <c r="AA160" s="217"/>
      <c r="AB160" s="217"/>
      <c r="AC160" s="217"/>
      <c r="AD160" s="217"/>
      <c r="AE160" s="217"/>
      <c r="AF160" s="217"/>
      <c r="AG160" s="217"/>
      <c r="AH160" s="217"/>
    </row>
    <row r="161" spans="1:34" x14ac:dyDescent="0.15">
      <c r="A161" s="212"/>
      <c r="B161" s="980"/>
      <c r="C161" s="980"/>
      <c r="D161" s="980"/>
      <c r="E161" s="980"/>
      <c r="F161" s="985"/>
      <c r="G161" s="986"/>
      <c r="H161" s="987"/>
      <c r="I161" s="985"/>
      <c r="J161" s="986"/>
      <c r="K161" s="987"/>
      <c r="L161" s="985"/>
      <c r="M161" s="987"/>
      <c r="N161" s="980"/>
      <c r="O161" s="980"/>
      <c r="P161" s="980"/>
      <c r="Q161" s="980"/>
      <c r="R161" s="980"/>
      <c r="AA161" s="217"/>
      <c r="AB161" s="217"/>
      <c r="AC161" s="217"/>
      <c r="AD161" s="217"/>
      <c r="AE161" s="217"/>
      <c r="AF161" s="217"/>
      <c r="AG161" s="217"/>
      <c r="AH161" s="217"/>
    </row>
    <row r="162" spans="1:34" x14ac:dyDescent="0.15">
      <c r="A162" s="212"/>
      <c r="B162" s="980"/>
      <c r="C162" s="980"/>
      <c r="D162" s="980"/>
      <c r="E162" s="980"/>
      <c r="F162" s="980"/>
      <c r="G162" s="980"/>
      <c r="H162" s="980"/>
      <c r="I162" s="980"/>
      <c r="J162" s="980"/>
      <c r="K162" s="980"/>
      <c r="L162" s="980"/>
      <c r="M162" s="980"/>
      <c r="N162" s="980"/>
      <c r="O162" s="980"/>
      <c r="P162" s="980"/>
      <c r="Q162" s="980"/>
      <c r="R162" s="980"/>
      <c r="AA162" s="217"/>
      <c r="AB162" s="217"/>
      <c r="AC162" s="217"/>
      <c r="AD162" s="217"/>
      <c r="AE162" s="217"/>
      <c r="AF162" s="217"/>
      <c r="AG162" s="217"/>
      <c r="AH162" s="217"/>
    </row>
    <row r="163" spans="1:34" x14ac:dyDescent="0.15">
      <c r="A163" s="212"/>
      <c r="B163" s="980"/>
      <c r="C163" s="980"/>
      <c r="D163" s="980"/>
      <c r="E163" s="980"/>
      <c r="F163" s="980"/>
      <c r="G163" s="980"/>
      <c r="H163" s="980"/>
      <c r="I163" s="980"/>
      <c r="J163" s="980"/>
      <c r="K163" s="980"/>
      <c r="L163" s="980"/>
      <c r="M163" s="980"/>
      <c r="N163" s="980"/>
      <c r="O163" s="980"/>
      <c r="P163" s="980"/>
      <c r="Q163" s="980"/>
      <c r="R163" s="980"/>
      <c r="AA163" s="217"/>
      <c r="AB163" s="217"/>
      <c r="AC163" s="217"/>
      <c r="AD163" s="217"/>
      <c r="AE163" s="217"/>
      <c r="AF163" s="217"/>
      <c r="AG163" s="217"/>
      <c r="AH163" s="217"/>
    </row>
    <row r="164" spans="1:34" x14ac:dyDescent="0.15">
      <c r="A164" s="212"/>
      <c r="B164" s="980"/>
      <c r="C164" s="980"/>
      <c r="D164" s="980"/>
      <c r="E164" s="980"/>
      <c r="F164" s="980"/>
      <c r="G164" s="980"/>
      <c r="H164" s="980"/>
      <c r="I164" s="980"/>
      <c r="J164" s="980"/>
      <c r="K164" s="980"/>
      <c r="L164" s="980"/>
      <c r="M164" s="980"/>
      <c r="N164" s="980"/>
      <c r="O164" s="980"/>
      <c r="P164" s="980"/>
      <c r="Q164" s="980"/>
      <c r="R164" s="980"/>
      <c r="AA164" s="217"/>
      <c r="AB164" s="217"/>
      <c r="AC164" s="217"/>
      <c r="AD164" s="217"/>
      <c r="AE164" s="217"/>
      <c r="AF164" s="217"/>
      <c r="AG164" s="217"/>
      <c r="AH164" s="217"/>
    </row>
    <row r="165" spans="1:34" x14ac:dyDescent="0.15">
      <c r="A165" s="212"/>
      <c r="B165" s="980"/>
      <c r="C165" s="980"/>
      <c r="D165" s="980"/>
      <c r="E165" s="980"/>
      <c r="F165" s="980"/>
      <c r="G165" s="980"/>
      <c r="H165" s="980"/>
      <c r="I165" s="980"/>
      <c r="J165" s="980"/>
      <c r="K165" s="980"/>
      <c r="L165" s="980"/>
      <c r="M165" s="980"/>
      <c r="N165" s="980"/>
      <c r="O165" s="980"/>
      <c r="P165" s="980"/>
      <c r="Q165" s="980"/>
      <c r="R165" s="980"/>
      <c r="AA165" s="217"/>
      <c r="AB165" s="217"/>
      <c r="AC165" s="217"/>
      <c r="AD165" s="217"/>
      <c r="AE165" s="217"/>
      <c r="AF165" s="217"/>
      <c r="AG165" s="217"/>
      <c r="AH165" s="217"/>
    </row>
    <row r="166" spans="1:34" ht="17.25" x14ac:dyDescent="0.15">
      <c r="A166" s="216" t="s">
        <v>412</v>
      </c>
      <c r="B166" s="219"/>
      <c r="C166" s="219"/>
      <c r="D166" s="219"/>
      <c r="E166" s="219"/>
      <c r="F166" s="219"/>
    </row>
  </sheetData>
  <mergeCells count="216">
    <mergeCell ref="B6:E6"/>
    <mergeCell ref="B9:E9"/>
    <mergeCell ref="B12:E12"/>
    <mergeCell ref="B15:E15"/>
    <mergeCell ref="B33:C34"/>
    <mergeCell ref="D33:P33"/>
    <mergeCell ref="D34:E34"/>
    <mergeCell ref="F34:G34"/>
    <mergeCell ref="H34:J34"/>
    <mergeCell ref="B19:Q22"/>
    <mergeCell ref="B36:C36"/>
    <mergeCell ref="D36:E36"/>
    <mergeCell ref="F36:G36"/>
    <mergeCell ref="H36:J36"/>
    <mergeCell ref="K36:M36"/>
    <mergeCell ref="N36:P36"/>
    <mergeCell ref="K34:M34"/>
    <mergeCell ref="N34:P34"/>
    <mergeCell ref="B35:C35"/>
    <mergeCell ref="D35:E35"/>
    <mergeCell ref="F35:G35"/>
    <mergeCell ref="H35:J35"/>
    <mergeCell ref="K35:M35"/>
    <mergeCell ref="N35:P35"/>
    <mergeCell ref="N50:Q50"/>
    <mergeCell ref="R50:S50"/>
    <mergeCell ref="D51:D53"/>
    <mergeCell ref="E51:E53"/>
    <mergeCell ref="N51:O53"/>
    <mergeCell ref="P51:Q53"/>
    <mergeCell ref="R51:S53"/>
    <mergeCell ref="B50:B53"/>
    <mergeCell ref="C50:C53"/>
    <mergeCell ref="D50:E50"/>
    <mergeCell ref="F50:G53"/>
    <mergeCell ref="H50:J53"/>
    <mergeCell ref="K50:M53"/>
    <mergeCell ref="F54:G54"/>
    <mergeCell ref="H54:J54"/>
    <mergeCell ref="K54:M54"/>
    <mergeCell ref="N54:O54"/>
    <mergeCell ref="P54:Q54"/>
    <mergeCell ref="R54:S55"/>
    <mergeCell ref="F55:G55"/>
    <mergeCell ref="H55:J55"/>
    <mergeCell ref="K55:M55"/>
    <mergeCell ref="N55:O55"/>
    <mergeCell ref="P57:Q57"/>
    <mergeCell ref="R57:S57"/>
    <mergeCell ref="B66:C66"/>
    <mergeCell ref="D66:E67"/>
    <mergeCell ref="F66:G67"/>
    <mergeCell ref="H66:J67"/>
    <mergeCell ref="K66:M67"/>
    <mergeCell ref="B67:C67"/>
    <mergeCell ref="P55:Q55"/>
    <mergeCell ref="F56:G56"/>
    <mergeCell ref="H56:J56"/>
    <mergeCell ref="N56:O56"/>
    <mergeCell ref="R56:S56"/>
    <mergeCell ref="B57:C57"/>
    <mergeCell ref="F57:G57"/>
    <mergeCell ref="H57:J57"/>
    <mergeCell ref="K57:M57"/>
    <mergeCell ref="N57:O57"/>
    <mergeCell ref="B68:C70"/>
    <mergeCell ref="D68:E68"/>
    <mergeCell ref="F68:G68"/>
    <mergeCell ref="H68:J68"/>
    <mergeCell ref="K68:M68"/>
    <mergeCell ref="D69:E70"/>
    <mergeCell ref="F69:G70"/>
    <mergeCell ref="H69:J70"/>
    <mergeCell ref="K69:M70"/>
    <mergeCell ref="N79:S79"/>
    <mergeCell ref="B80:C80"/>
    <mergeCell ref="D80:E80"/>
    <mergeCell ref="F80:G80"/>
    <mergeCell ref="H80:J80"/>
    <mergeCell ref="K80:M80"/>
    <mergeCell ref="N80:S80"/>
    <mergeCell ref="H78:J78"/>
    <mergeCell ref="K78:M78"/>
    <mergeCell ref="B79:C79"/>
    <mergeCell ref="D79:E79"/>
    <mergeCell ref="F79:G79"/>
    <mergeCell ref="H79:J79"/>
    <mergeCell ref="K79:M79"/>
    <mergeCell ref="B76:C78"/>
    <mergeCell ref="D76:E78"/>
    <mergeCell ref="F76:G76"/>
    <mergeCell ref="H76:J76"/>
    <mergeCell ref="K76:M76"/>
    <mergeCell ref="N76:S78"/>
    <mergeCell ref="F77:G77"/>
    <mergeCell ref="H77:J77"/>
    <mergeCell ref="K77:M77"/>
    <mergeCell ref="F78:G78"/>
    <mergeCell ref="B85:S88"/>
    <mergeCell ref="B92:G92"/>
    <mergeCell ref="A95:A96"/>
    <mergeCell ref="B95:B96"/>
    <mergeCell ref="C95:D95"/>
    <mergeCell ref="E95:F95"/>
    <mergeCell ref="G95:R95"/>
    <mergeCell ref="B81:C81"/>
    <mergeCell ref="D81:E81"/>
    <mergeCell ref="F81:G81"/>
    <mergeCell ref="H81:J81"/>
    <mergeCell ref="K81:M81"/>
    <mergeCell ref="N81:S81"/>
    <mergeCell ref="T95:T96"/>
    <mergeCell ref="A97:A100"/>
    <mergeCell ref="B97:B100"/>
    <mergeCell ref="E97:E100"/>
    <mergeCell ref="F97:F100"/>
    <mergeCell ref="G97:G100"/>
    <mergeCell ref="H97:H100"/>
    <mergeCell ref="I97:I100"/>
    <mergeCell ref="J97:J100"/>
    <mergeCell ref="K97:K100"/>
    <mergeCell ref="R97:R100"/>
    <mergeCell ref="S97:S100"/>
    <mergeCell ref="T97:T100"/>
    <mergeCell ref="A107:K107"/>
    <mergeCell ref="A109:K109"/>
    <mergeCell ref="A111:K111"/>
    <mergeCell ref="L97:L100"/>
    <mergeCell ref="M97:M100"/>
    <mergeCell ref="N97:N100"/>
    <mergeCell ref="O97:O100"/>
    <mergeCell ref="P97:P100"/>
    <mergeCell ref="Q97:Q100"/>
    <mergeCell ref="L129:M131"/>
    <mergeCell ref="B130:C130"/>
    <mergeCell ref="D130:E130"/>
    <mergeCell ref="F130:G130"/>
    <mergeCell ref="H130:I130"/>
    <mergeCell ref="B116:D116"/>
    <mergeCell ref="B127:C128"/>
    <mergeCell ref="D127:E128"/>
    <mergeCell ref="F127:G128"/>
    <mergeCell ref="H127:K127"/>
    <mergeCell ref="L127:M128"/>
    <mergeCell ref="H128:I128"/>
    <mergeCell ref="J128:K128"/>
    <mergeCell ref="J130:K130"/>
    <mergeCell ref="B131:C131"/>
    <mergeCell ref="D131:E131"/>
    <mergeCell ref="F131:G131"/>
    <mergeCell ref="H131:I131"/>
    <mergeCell ref="J131:K131"/>
    <mergeCell ref="B129:C129"/>
    <mergeCell ref="D129:E129"/>
    <mergeCell ref="F129:G129"/>
    <mergeCell ref="H129:I129"/>
    <mergeCell ref="J129:K129"/>
    <mergeCell ref="B135:C136"/>
    <mergeCell ref="D135:E136"/>
    <mergeCell ref="F135:G136"/>
    <mergeCell ref="H135:K135"/>
    <mergeCell ref="L135:M136"/>
    <mergeCell ref="H136:I136"/>
    <mergeCell ref="J136:K136"/>
    <mergeCell ref="B132:C132"/>
    <mergeCell ref="D132:E132"/>
    <mergeCell ref="F132:G132"/>
    <mergeCell ref="H132:I132"/>
    <mergeCell ref="J132:K132"/>
    <mergeCell ref="L132:M132"/>
    <mergeCell ref="B137:C137"/>
    <mergeCell ref="D137:E137"/>
    <mergeCell ref="F137:G137"/>
    <mergeCell ref="H137:I137"/>
    <mergeCell ref="J137:K137"/>
    <mergeCell ref="L137:M138"/>
    <mergeCell ref="B138:C138"/>
    <mergeCell ref="D138:E138"/>
    <mergeCell ref="F138:G138"/>
    <mergeCell ref="H138:I138"/>
    <mergeCell ref="D157:R158"/>
    <mergeCell ref="D159:E159"/>
    <mergeCell ref="F159:H159"/>
    <mergeCell ref="I159:K159"/>
    <mergeCell ref="L159:M159"/>
    <mergeCell ref="N159:R159"/>
    <mergeCell ref="J138:K138"/>
    <mergeCell ref="B139:C139"/>
    <mergeCell ref="D139:E139"/>
    <mergeCell ref="F139:G139"/>
    <mergeCell ref="H139:I139"/>
    <mergeCell ref="J139:K139"/>
    <mergeCell ref="B43:Q46"/>
    <mergeCell ref="B164:C165"/>
    <mergeCell ref="D164:E165"/>
    <mergeCell ref="F164:H165"/>
    <mergeCell ref="I164:K165"/>
    <mergeCell ref="L164:M165"/>
    <mergeCell ref="N164:R165"/>
    <mergeCell ref="B162:C163"/>
    <mergeCell ref="D162:E163"/>
    <mergeCell ref="F162:H163"/>
    <mergeCell ref="I162:K163"/>
    <mergeCell ref="L162:M163"/>
    <mergeCell ref="N162:R163"/>
    <mergeCell ref="B160:C161"/>
    <mergeCell ref="D160:E161"/>
    <mergeCell ref="F160:H160"/>
    <mergeCell ref="I160:K160"/>
    <mergeCell ref="L160:M160"/>
    <mergeCell ref="N160:R161"/>
    <mergeCell ref="F161:H161"/>
    <mergeCell ref="I161:K161"/>
    <mergeCell ref="L161:M161"/>
    <mergeCell ref="L139:M139"/>
    <mergeCell ref="B157:C159"/>
  </mergeCells>
  <phoneticPr fontId="9"/>
  <pageMargins left="0.7" right="0.7" top="0.75" bottom="0.75" header="0.3" footer="0.3"/>
  <pageSetup paperSize="9" scale="99" orientation="landscape" r:id="rId1"/>
  <rowBreaks count="5" manualBreakCount="5">
    <brk id="31" max="20" man="1"/>
    <brk id="64" max="20" man="1"/>
    <brk id="93" max="20" man="1"/>
    <brk id="124" max="20" man="1"/>
    <brk id="154" max="2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0F684-62C6-47AC-A6A6-0594594B2C2D}">
  <sheetPr codeName="Sheet8">
    <pageSetUpPr fitToPage="1"/>
  </sheetPr>
  <dimension ref="B1:P35"/>
  <sheetViews>
    <sheetView view="pageBreakPreview" topLeftCell="A13" zoomScale="80" zoomScaleNormal="100" zoomScaleSheetLayoutView="80" workbookViewId="0">
      <selection activeCell="P5" sqref="P5"/>
    </sheetView>
  </sheetViews>
  <sheetFormatPr defaultRowHeight="14.25" x14ac:dyDescent="0.15"/>
  <cols>
    <col min="1" max="1" width="3.875" style="54" customWidth="1"/>
    <col min="2" max="2" width="5.25" style="54" customWidth="1"/>
    <col min="3" max="4" width="16.625" style="54" customWidth="1"/>
    <col min="5" max="6" width="8.75" style="54" customWidth="1"/>
    <col min="7" max="8" width="16.625" style="54" customWidth="1"/>
    <col min="9" max="9" width="9.5" style="54" customWidth="1"/>
    <col min="10" max="11" width="16.625" style="54" customWidth="1"/>
    <col min="12" max="12" width="9" style="54"/>
    <col min="13" max="13" width="3.5" style="54" customWidth="1"/>
    <col min="14" max="14" width="21.125" style="54" customWidth="1"/>
    <col min="15" max="15" width="8.75" style="54" customWidth="1"/>
    <col min="16" max="16" width="86.25" style="54" customWidth="1"/>
    <col min="17" max="17" width="3.625" style="54" customWidth="1"/>
    <col min="18" max="16384" width="9" style="54"/>
  </cols>
  <sheetData>
    <row r="1" spans="2:16" ht="137.25" customHeight="1" thickBot="1" x14ac:dyDescent="0.2">
      <c r="B1" s="1056" t="s">
        <v>500</v>
      </c>
      <c r="C1" s="1057"/>
      <c r="D1" s="1057"/>
      <c r="E1" s="1057"/>
      <c r="F1" s="1057"/>
      <c r="G1" s="1057"/>
      <c r="H1" s="1057"/>
      <c r="I1" s="1057"/>
      <c r="J1" s="1057"/>
      <c r="K1" s="1057"/>
      <c r="L1" s="1057"/>
      <c r="M1" s="1057"/>
      <c r="N1" s="1057"/>
      <c r="O1" s="53"/>
      <c r="P1" s="53"/>
    </row>
    <row r="2" spans="2:16" s="59" customFormat="1" ht="35.1" customHeight="1" x14ac:dyDescent="0.15">
      <c r="B2" s="55" t="s">
        <v>87</v>
      </c>
      <c r="C2" s="56"/>
      <c r="D2" s="56"/>
      <c r="E2" s="56"/>
      <c r="F2" s="56"/>
      <c r="G2" s="56"/>
      <c r="H2" s="56"/>
      <c r="I2" s="56"/>
      <c r="J2" s="56"/>
      <c r="K2" s="56"/>
      <c r="L2" s="56"/>
      <c r="M2" s="56"/>
      <c r="N2" s="56"/>
      <c r="O2" s="57"/>
      <c r="P2" s="58"/>
    </row>
    <row r="3" spans="2:16" s="59" customFormat="1" ht="69.95" customHeight="1" x14ac:dyDescent="0.15">
      <c r="B3" s="1058" t="s">
        <v>501</v>
      </c>
      <c r="C3" s="1059"/>
      <c r="D3" s="1059"/>
      <c r="E3" s="1059"/>
      <c r="F3" s="1059"/>
      <c r="G3" s="1059"/>
      <c r="H3" s="1059"/>
      <c r="I3" s="1059"/>
      <c r="J3" s="1059"/>
      <c r="K3" s="1059"/>
      <c r="L3" s="1059"/>
      <c r="M3" s="1059"/>
      <c r="N3" s="1059"/>
      <c r="O3" s="1060"/>
      <c r="P3" s="60"/>
    </row>
    <row r="4" spans="2:16" s="59" customFormat="1" ht="69.95" customHeight="1" thickBot="1" x14ac:dyDescent="0.2">
      <c r="B4" s="1061" t="s">
        <v>88</v>
      </c>
      <c r="C4" s="1062"/>
      <c r="D4" s="1062"/>
      <c r="E4" s="1062"/>
      <c r="F4" s="1062"/>
      <c r="G4" s="1062"/>
      <c r="H4" s="1062"/>
      <c r="I4" s="1062"/>
      <c r="J4" s="1062"/>
      <c r="K4" s="1062"/>
      <c r="L4" s="1062"/>
      <c r="M4" s="1062"/>
      <c r="N4" s="1062"/>
      <c r="O4" s="1063"/>
      <c r="P4" s="60"/>
    </row>
    <row r="6" spans="2:16" ht="80.099999999999994" customHeight="1" x14ac:dyDescent="0.15">
      <c r="B6" s="1054" t="s">
        <v>89</v>
      </c>
      <c r="C6" s="1055"/>
      <c r="D6" s="1055"/>
      <c r="E6" s="1055"/>
      <c r="F6" s="1055"/>
      <c r="G6" s="1055"/>
      <c r="H6" s="1055"/>
      <c r="I6" s="1055"/>
      <c r="J6" s="1055"/>
      <c r="K6" s="1055"/>
      <c r="L6" s="1055"/>
      <c r="M6" s="1064"/>
      <c r="N6" s="61"/>
      <c r="O6" s="62"/>
    </row>
    <row r="7" spans="2:16" ht="15.95" customHeight="1" x14ac:dyDescent="0.15">
      <c r="B7" s="63"/>
      <c r="C7" s="63"/>
      <c r="D7" s="63"/>
      <c r="E7" s="63"/>
      <c r="F7" s="63"/>
      <c r="G7" s="63"/>
      <c r="H7" s="63"/>
      <c r="I7" s="63"/>
      <c r="J7" s="63"/>
      <c r="K7" s="63"/>
      <c r="L7" s="63"/>
      <c r="M7" s="63"/>
      <c r="N7" s="61"/>
      <c r="O7" s="62"/>
    </row>
    <row r="8" spans="2:16" s="66" customFormat="1" ht="41.25" customHeight="1" x14ac:dyDescent="0.15">
      <c r="B8" s="64"/>
      <c r="C8" s="65"/>
      <c r="D8" s="66" t="s">
        <v>90</v>
      </c>
      <c r="E8" s="67" t="s">
        <v>91</v>
      </c>
      <c r="F8" s="67"/>
      <c r="G8" s="65"/>
      <c r="H8" s="66" t="s">
        <v>92</v>
      </c>
      <c r="I8" s="68" t="s">
        <v>93</v>
      </c>
      <c r="J8" s="79" t="str">
        <f>IF(C8="","",C8*G8/60)</f>
        <v/>
      </c>
      <c r="K8" s="66" t="s">
        <v>120</v>
      </c>
    </row>
    <row r="9" spans="2:16" s="66" customFormat="1" ht="15.75" customHeight="1" x14ac:dyDescent="0.15">
      <c r="B9" s="64"/>
      <c r="C9" s="64"/>
      <c r="G9" s="64"/>
      <c r="H9" s="64"/>
      <c r="K9" s="64"/>
      <c r="L9" s="64"/>
    </row>
    <row r="10" spans="2:16" s="66" customFormat="1" ht="32.1" customHeight="1" x14ac:dyDescent="0.15">
      <c r="B10" s="66" t="s">
        <v>94</v>
      </c>
    </row>
    <row r="11" spans="2:16" s="66" customFormat="1" ht="32.1" customHeight="1" x14ac:dyDescent="0.15">
      <c r="B11" s="66" t="s">
        <v>95</v>
      </c>
    </row>
    <row r="12" spans="2:16" s="66" customFormat="1" ht="32.1" customHeight="1" x14ac:dyDescent="0.15">
      <c r="B12" s="66" t="s">
        <v>96</v>
      </c>
    </row>
    <row r="14" spans="2:16" ht="80.099999999999994" customHeight="1" x14ac:dyDescent="0.15">
      <c r="B14" s="1054" t="s">
        <v>97</v>
      </c>
      <c r="C14" s="1055"/>
      <c r="D14" s="1055"/>
      <c r="E14" s="1055"/>
      <c r="F14" s="1055"/>
      <c r="G14" s="1055"/>
      <c r="H14" s="1055"/>
      <c r="I14" s="1055"/>
      <c r="J14" s="1055"/>
      <c r="K14" s="1055"/>
      <c r="L14" s="1055"/>
      <c r="M14" s="1064"/>
      <c r="N14" s="69"/>
      <c r="O14" s="62"/>
    </row>
    <row r="15" spans="2:16" ht="17.100000000000001" customHeight="1" x14ac:dyDescent="0.15">
      <c r="B15" s="63"/>
      <c r="C15" s="63"/>
      <c r="D15" s="63"/>
      <c r="E15" s="63"/>
      <c r="F15" s="63"/>
      <c r="G15" s="63"/>
      <c r="H15" s="63"/>
      <c r="I15" s="63"/>
      <c r="J15" s="63"/>
      <c r="K15" s="63"/>
      <c r="L15" s="63"/>
      <c r="M15" s="63"/>
      <c r="N15" s="69"/>
      <c r="O15" s="62"/>
    </row>
    <row r="16" spans="2:16" s="66" customFormat="1" ht="41.25" customHeight="1" x14ac:dyDescent="0.15">
      <c r="B16" s="64"/>
      <c r="C16" s="65"/>
      <c r="D16" s="66" t="s">
        <v>98</v>
      </c>
      <c r="E16" s="67" t="s">
        <v>91</v>
      </c>
      <c r="F16" s="67"/>
      <c r="G16" s="65"/>
      <c r="H16" s="66" t="s">
        <v>99</v>
      </c>
      <c r="I16" s="68" t="s">
        <v>93</v>
      </c>
      <c r="J16" s="70" t="str">
        <f>IF(C16="","",C16*G16)</f>
        <v/>
      </c>
      <c r="K16" s="66" t="s">
        <v>121</v>
      </c>
    </row>
    <row r="17" spans="2:15" s="66" customFormat="1" ht="17.100000000000001" customHeight="1" x14ac:dyDescent="0.15">
      <c r="B17" s="64"/>
      <c r="C17" s="64"/>
      <c r="E17" s="67"/>
      <c r="F17" s="67"/>
      <c r="G17" s="64"/>
      <c r="I17" s="68"/>
      <c r="J17" s="64"/>
    </row>
    <row r="18" spans="2:15" s="66" customFormat="1" ht="32.1" customHeight="1" x14ac:dyDescent="0.15">
      <c r="B18" s="66" t="s">
        <v>100</v>
      </c>
    </row>
    <row r="19" spans="2:15" s="66" customFormat="1" ht="32.1" customHeight="1" x14ac:dyDescent="0.15">
      <c r="B19" s="66" t="s">
        <v>101</v>
      </c>
    </row>
    <row r="20" spans="2:15" s="66" customFormat="1" ht="32.1" customHeight="1" x14ac:dyDescent="0.15">
      <c r="B20" s="66" t="s">
        <v>102</v>
      </c>
    </row>
    <row r="22" spans="2:15" ht="80.099999999999994" customHeight="1" x14ac:dyDescent="0.15">
      <c r="B22" s="1054" t="s">
        <v>103</v>
      </c>
      <c r="C22" s="1055"/>
      <c r="D22" s="1055"/>
      <c r="E22" s="1055"/>
      <c r="F22" s="1055"/>
      <c r="G22" s="1055"/>
      <c r="H22" s="1055"/>
      <c r="I22" s="1055"/>
      <c r="J22" s="1055"/>
      <c r="K22" s="1055"/>
      <c r="L22" s="1055"/>
      <c r="M22" s="1064"/>
      <c r="N22" s="69"/>
      <c r="O22" s="62"/>
    </row>
    <row r="23" spans="2:15" ht="17.100000000000001" customHeight="1" thickBot="1" x14ac:dyDescent="0.2">
      <c r="B23" s="71"/>
      <c r="C23" s="71"/>
      <c r="D23" s="71"/>
      <c r="E23" s="71"/>
      <c r="F23" s="71"/>
      <c r="G23" s="71"/>
      <c r="H23" s="71"/>
      <c r="I23" s="71"/>
      <c r="J23" s="71"/>
      <c r="K23" s="71"/>
      <c r="L23" s="71"/>
      <c r="M23" s="71"/>
      <c r="N23" s="69"/>
      <c r="O23" s="62"/>
    </row>
    <row r="24" spans="2:15" s="66" customFormat="1" ht="41.25" customHeight="1" thickBot="1" x14ac:dyDescent="0.2">
      <c r="B24" s="81" t="s">
        <v>104</v>
      </c>
      <c r="C24" s="80" t="str">
        <f>IF(J8="","",J8)</f>
        <v/>
      </c>
      <c r="D24" s="72" t="s">
        <v>105</v>
      </c>
      <c r="E24" s="67" t="s">
        <v>91</v>
      </c>
      <c r="F24" s="81" t="s">
        <v>106</v>
      </c>
      <c r="G24" s="73" t="str">
        <f>IF(J16="","",J16)</f>
        <v/>
      </c>
      <c r="H24" s="72" t="s">
        <v>107</v>
      </c>
      <c r="I24" s="68" t="s">
        <v>93</v>
      </c>
      <c r="J24" s="74" t="str">
        <f>IF(C24="","",C24*G24)</f>
        <v/>
      </c>
      <c r="K24" s="72" t="s">
        <v>108</v>
      </c>
      <c r="L24" s="72"/>
    </row>
    <row r="25" spans="2:15" ht="17.100000000000001" customHeight="1" thickBot="1" x14ac:dyDescent="0.2"/>
    <row r="26" spans="2:15" ht="80.099999999999994" customHeight="1" thickBot="1" x14ac:dyDescent="0.2">
      <c r="B26" s="1054" t="s">
        <v>499</v>
      </c>
      <c r="C26" s="1055"/>
      <c r="D26" s="1055"/>
      <c r="E26" s="1055"/>
      <c r="F26" s="1055"/>
      <c r="G26" s="1055"/>
      <c r="H26" s="1055"/>
      <c r="I26" s="1055"/>
      <c r="J26" s="1055"/>
      <c r="K26" s="1055"/>
      <c r="L26" s="1055"/>
      <c r="M26" s="1055"/>
      <c r="N26" s="75"/>
      <c r="O26" s="62" t="s">
        <v>90</v>
      </c>
    </row>
    <row r="27" spans="2:15" s="66" customFormat="1" ht="32.1" customHeight="1" x14ac:dyDescent="0.15">
      <c r="B27" s="66" t="s">
        <v>109</v>
      </c>
    </row>
    <row r="28" spans="2:15" ht="15" thickBot="1" x14ac:dyDescent="0.2"/>
    <row r="29" spans="2:15" ht="80.099999999999994" customHeight="1" thickBot="1" x14ac:dyDescent="0.2">
      <c r="B29" s="1054" t="s">
        <v>110</v>
      </c>
      <c r="C29" s="1055"/>
      <c r="D29" s="1055"/>
      <c r="E29" s="1055"/>
      <c r="F29" s="1055"/>
      <c r="G29" s="1055"/>
      <c r="H29" s="1055"/>
      <c r="I29" s="1055"/>
      <c r="J29" s="1055"/>
      <c r="K29" s="1055"/>
      <c r="L29" s="1055"/>
      <c r="M29" s="1055"/>
      <c r="N29" s="76" t="str">
        <f>IF(J24="","",IF(N26&gt;=J24,"〇","×"))</f>
        <v/>
      </c>
    </row>
    <row r="30" spans="2:15" ht="21" x14ac:dyDescent="0.15">
      <c r="N30" s="77" t="s">
        <v>111</v>
      </c>
    </row>
    <row r="31" spans="2:15" s="66" customFormat="1" ht="32.1" customHeight="1" x14ac:dyDescent="0.15">
      <c r="B31" s="78" t="s">
        <v>112</v>
      </c>
    </row>
    <row r="32" spans="2:15" s="66" customFormat="1" ht="32.1" customHeight="1" x14ac:dyDescent="0.15">
      <c r="B32" s="78" t="s">
        <v>113</v>
      </c>
    </row>
    <row r="33" spans="2:2" s="66" customFormat="1" ht="32.1" customHeight="1" x14ac:dyDescent="0.15">
      <c r="B33" s="78" t="s">
        <v>114</v>
      </c>
    </row>
    <row r="34" spans="2:2" s="66" customFormat="1" ht="32.1" customHeight="1" x14ac:dyDescent="0.15">
      <c r="B34" s="78" t="s">
        <v>115</v>
      </c>
    </row>
    <row r="35" spans="2:2" s="66" customFormat="1" ht="32.1" customHeight="1" x14ac:dyDescent="0.15">
      <c r="B35" s="78" t="s">
        <v>116</v>
      </c>
    </row>
  </sheetData>
  <mergeCells count="8">
    <mergeCell ref="B26:M26"/>
    <mergeCell ref="B29:M29"/>
    <mergeCell ref="B1:N1"/>
    <mergeCell ref="B3:O3"/>
    <mergeCell ref="B4:O4"/>
    <mergeCell ref="B6:M6"/>
    <mergeCell ref="B14:M14"/>
    <mergeCell ref="B22:M22"/>
  </mergeCells>
  <phoneticPr fontId="9"/>
  <pageMargins left="0.70866141732283472" right="0.70866141732283472" top="0.74803149606299213" bottom="0.74803149606299213" header="0.31496062992125984" footer="0.31496062992125984"/>
  <pageSetup paperSize="9" scale="5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FB052-4F35-4620-9DA6-A679984AA2A3}">
  <sheetPr codeName="Sheet9">
    <pageSetUpPr fitToPage="1"/>
  </sheetPr>
  <dimension ref="B1:P58"/>
  <sheetViews>
    <sheetView view="pageBreakPreview" topLeftCell="A7" zoomScale="80" zoomScaleNormal="100" zoomScaleSheetLayoutView="80" workbookViewId="0">
      <selection activeCell="B40" sqref="B40"/>
    </sheetView>
  </sheetViews>
  <sheetFormatPr defaultRowHeight="14.25" x14ac:dyDescent="0.15"/>
  <cols>
    <col min="1" max="1" width="3.875" style="281" customWidth="1"/>
    <col min="2" max="2" width="22.875" style="281" customWidth="1"/>
    <col min="3" max="3" width="16.625" style="281" customWidth="1"/>
    <col min="4" max="4" width="18.75" style="281" customWidth="1"/>
    <col min="5" max="5" width="8.75" style="281" customWidth="1"/>
    <col min="6" max="6" width="25.75" style="281" customWidth="1"/>
    <col min="7" max="8" width="16.625" style="281" customWidth="1"/>
    <col min="9" max="9" width="9.5" style="281" customWidth="1"/>
    <col min="10" max="11" width="16.625" style="281" customWidth="1"/>
    <col min="12" max="12" width="9" style="281"/>
    <col min="13" max="13" width="9.875" style="281" customWidth="1"/>
    <col min="14" max="14" width="21.125" style="281" customWidth="1"/>
    <col min="15" max="15" width="8.75" style="281" customWidth="1"/>
    <col min="16" max="16" width="86.25" style="281" customWidth="1"/>
    <col min="17" max="17" width="3.625" style="281" customWidth="1"/>
    <col min="18" max="16384" width="9" style="281"/>
  </cols>
  <sheetData>
    <row r="1" spans="2:16" ht="137.25" customHeight="1" thickBot="1" x14ac:dyDescent="0.2">
      <c r="B1" s="1069" t="s">
        <v>563</v>
      </c>
      <c r="C1" s="1070"/>
      <c r="D1" s="1070"/>
      <c r="E1" s="1070"/>
      <c r="F1" s="1070"/>
      <c r="G1" s="1070"/>
      <c r="H1" s="1070"/>
      <c r="I1" s="1070"/>
      <c r="J1" s="1070"/>
      <c r="K1" s="1070"/>
      <c r="L1" s="1070"/>
      <c r="M1" s="1070"/>
      <c r="N1" s="1070"/>
      <c r="O1" s="336"/>
      <c r="P1" s="336"/>
    </row>
    <row r="2" spans="2:16" s="330" customFormat="1" ht="30" customHeight="1" x14ac:dyDescent="0.15">
      <c r="B2" s="335" t="s">
        <v>562</v>
      </c>
      <c r="C2" s="334"/>
      <c r="D2" s="334"/>
      <c r="E2" s="334"/>
      <c r="F2" s="334"/>
      <c r="G2" s="334"/>
      <c r="H2" s="334"/>
      <c r="I2" s="334"/>
      <c r="J2" s="334"/>
      <c r="K2" s="334"/>
      <c r="L2" s="334"/>
      <c r="M2" s="334"/>
      <c r="N2" s="334"/>
      <c r="O2" s="333"/>
      <c r="P2" s="332"/>
    </row>
    <row r="3" spans="2:16" s="330" customFormat="1" ht="60" customHeight="1" x14ac:dyDescent="0.15">
      <c r="B3" s="1071" t="s">
        <v>561</v>
      </c>
      <c r="C3" s="1072"/>
      <c r="D3" s="1072"/>
      <c r="E3" s="1072"/>
      <c r="F3" s="1072"/>
      <c r="G3" s="1072"/>
      <c r="H3" s="1072"/>
      <c r="I3" s="1072"/>
      <c r="J3" s="1072"/>
      <c r="K3" s="1072"/>
      <c r="L3" s="1072"/>
      <c r="M3" s="1072"/>
      <c r="N3" s="1072"/>
      <c r="O3" s="1073"/>
      <c r="P3" s="331"/>
    </row>
    <row r="4" spans="2:16" s="330" customFormat="1" ht="60" customHeight="1" thickBot="1" x14ac:dyDescent="0.2">
      <c r="B4" s="1074" t="s">
        <v>560</v>
      </c>
      <c r="C4" s="1075"/>
      <c r="D4" s="1075"/>
      <c r="E4" s="1075"/>
      <c r="F4" s="1075"/>
      <c r="G4" s="1075"/>
      <c r="H4" s="1075"/>
      <c r="I4" s="1075"/>
      <c r="J4" s="1075"/>
      <c r="K4" s="1075"/>
      <c r="L4" s="1075"/>
      <c r="M4" s="1075"/>
      <c r="N4" s="1075"/>
      <c r="O4" s="1076"/>
      <c r="P4" s="331"/>
    </row>
    <row r="5" spans="2:16" ht="15" thickBot="1" x14ac:dyDescent="0.2"/>
    <row r="6" spans="2:16" ht="80.099999999999994" customHeight="1" thickBot="1" x14ac:dyDescent="0.2">
      <c r="B6" s="1065" t="s">
        <v>559</v>
      </c>
      <c r="C6" s="1066"/>
      <c r="D6" s="1066"/>
      <c r="E6" s="1066"/>
      <c r="F6" s="1066"/>
      <c r="G6" s="1066"/>
      <c r="H6" s="1066"/>
      <c r="I6" s="1066"/>
      <c r="J6" s="1066"/>
      <c r="K6" s="1066"/>
      <c r="L6" s="1066"/>
      <c r="M6" s="1066"/>
      <c r="N6" s="329">
        <v>16</v>
      </c>
      <c r="O6" s="295" t="s">
        <v>139</v>
      </c>
    </row>
    <row r="7" spans="2:16" ht="15.95" customHeight="1" x14ac:dyDescent="0.15">
      <c r="B7" s="327"/>
      <c r="C7" s="327"/>
      <c r="D7" s="327"/>
      <c r="E7" s="327"/>
      <c r="F7" s="327"/>
      <c r="G7" s="327"/>
      <c r="H7" s="327"/>
      <c r="I7" s="327"/>
      <c r="J7" s="327"/>
      <c r="K7" s="327"/>
      <c r="L7" s="327"/>
      <c r="M7" s="327"/>
      <c r="N7" s="328"/>
      <c r="O7" s="295"/>
    </row>
    <row r="8" spans="2:16" s="282" customFormat="1" ht="54.75" customHeight="1" x14ac:dyDescent="0.15">
      <c r="B8" s="1077" t="s">
        <v>558</v>
      </c>
      <c r="C8" s="1077"/>
      <c r="D8" s="1077"/>
      <c r="E8" s="1077"/>
      <c r="F8" s="1077"/>
      <c r="G8" s="1077"/>
      <c r="H8" s="1077"/>
      <c r="I8" s="1077"/>
      <c r="J8" s="1077"/>
      <c r="K8" s="1077"/>
      <c r="L8" s="1077"/>
      <c r="M8" s="1077"/>
      <c r="N8" s="1077"/>
    </row>
    <row r="10" spans="2:16" ht="80.099999999999994" customHeight="1" x14ac:dyDescent="0.15">
      <c r="B10" s="1065" t="s">
        <v>557</v>
      </c>
      <c r="C10" s="1066"/>
      <c r="D10" s="1066"/>
      <c r="E10" s="1066"/>
      <c r="F10" s="1066"/>
      <c r="G10" s="1066"/>
      <c r="H10" s="1066"/>
      <c r="I10" s="1066"/>
      <c r="J10" s="1066"/>
      <c r="K10" s="1066"/>
      <c r="L10" s="1066"/>
      <c r="M10" s="1067"/>
      <c r="N10" s="296"/>
      <c r="O10" s="295"/>
    </row>
    <row r="11" spans="2:16" ht="17.100000000000001" customHeight="1" x14ac:dyDescent="0.15">
      <c r="B11" s="327"/>
      <c r="C11" s="327"/>
      <c r="D11" s="327"/>
      <c r="E11" s="327"/>
      <c r="F11" s="327"/>
      <c r="G11" s="327"/>
      <c r="H11" s="327"/>
      <c r="I11" s="327"/>
      <c r="J11" s="327"/>
      <c r="K11" s="327"/>
      <c r="L11" s="327"/>
      <c r="M11" s="327"/>
      <c r="N11" s="296"/>
      <c r="O11" s="295"/>
    </row>
    <row r="12" spans="2:16" s="282" customFormat="1" ht="32.1" customHeight="1" x14ac:dyDescent="0.15">
      <c r="B12" s="282" t="s">
        <v>556</v>
      </c>
    </row>
    <row r="13" spans="2:16" s="282" customFormat="1" ht="32.1" customHeight="1" x14ac:dyDescent="0.15">
      <c r="C13" s="282" t="s">
        <v>555</v>
      </c>
    </row>
    <row r="14" spans="2:16" s="282" customFormat="1" ht="32.1" customHeight="1" x14ac:dyDescent="0.15">
      <c r="C14" s="282" t="s">
        <v>554</v>
      </c>
    </row>
    <row r="15" spans="2:16" s="282" customFormat="1" ht="32.1" customHeight="1" x14ac:dyDescent="0.15">
      <c r="C15" s="282" t="s">
        <v>553</v>
      </c>
      <c r="E15" s="282" t="s">
        <v>552</v>
      </c>
    </row>
    <row r="16" spans="2:16" s="282" customFormat="1" ht="32.1" customHeight="1" x14ac:dyDescent="0.15">
      <c r="C16" s="282" t="s">
        <v>551</v>
      </c>
      <c r="E16" s="282" t="s">
        <v>550</v>
      </c>
    </row>
    <row r="17" spans="2:15" s="282" customFormat="1" ht="32.1" customHeight="1" x14ac:dyDescent="0.15">
      <c r="C17" s="282" t="s">
        <v>549</v>
      </c>
      <c r="E17" s="282" t="s">
        <v>548</v>
      </c>
    </row>
    <row r="18" spans="2:15" s="282" customFormat="1" ht="32.1" customHeight="1" x14ac:dyDescent="0.15">
      <c r="C18" s="282" t="s">
        <v>547</v>
      </c>
      <c r="E18" s="282" t="s">
        <v>546</v>
      </c>
    </row>
    <row r="19" spans="2:15" s="282" customFormat="1" ht="32.1" customHeight="1" x14ac:dyDescent="0.15">
      <c r="C19" s="282" t="s">
        <v>545</v>
      </c>
      <c r="E19" s="282" t="s">
        <v>544</v>
      </c>
    </row>
    <row r="20" spans="2:15" s="282" customFormat="1" ht="32.1" customHeight="1" x14ac:dyDescent="0.15">
      <c r="C20" s="282" t="s">
        <v>543</v>
      </c>
      <c r="E20" s="282" t="s">
        <v>542</v>
      </c>
    </row>
    <row r="21" spans="2:15" s="282" customFormat="1" ht="32.1" customHeight="1" x14ac:dyDescent="0.15">
      <c r="C21" s="282" t="s">
        <v>541</v>
      </c>
    </row>
    <row r="22" spans="2:15" s="282" customFormat="1" ht="32.1" customHeight="1" x14ac:dyDescent="0.15">
      <c r="B22" s="282" t="s">
        <v>540</v>
      </c>
    </row>
    <row r="23" spans="2:15" s="282" customFormat="1" ht="32.1" customHeight="1" x14ac:dyDescent="0.15">
      <c r="C23" s="282" t="s">
        <v>539</v>
      </c>
      <c r="E23" s="282" t="s">
        <v>538</v>
      </c>
    </row>
    <row r="24" spans="2:15" s="282" customFormat="1" ht="32.1" customHeight="1" x14ac:dyDescent="0.15"/>
    <row r="25" spans="2:15" s="282" customFormat="1" ht="32.1" customHeight="1" x14ac:dyDescent="0.15">
      <c r="B25" s="326" t="s">
        <v>537</v>
      </c>
    </row>
    <row r="27" spans="2:15" ht="80.099999999999994" customHeight="1" x14ac:dyDescent="0.15">
      <c r="B27" s="1065" t="s">
        <v>536</v>
      </c>
      <c r="C27" s="1066"/>
      <c r="D27" s="1066"/>
      <c r="E27" s="1066"/>
      <c r="F27" s="1066"/>
      <c r="G27" s="1066"/>
      <c r="H27" s="1066"/>
      <c r="I27" s="1066"/>
      <c r="J27" s="1066"/>
      <c r="K27" s="1066"/>
      <c r="L27" s="1066"/>
      <c r="M27" s="1067"/>
      <c r="N27" s="296"/>
      <c r="O27" s="295"/>
    </row>
    <row r="28" spans="2:15" ht="20.25" customHeight="1" thickBot="1" x14ac:dyDescent="0.2">
      <c r="B28" s="284" t="s">
        <v>513</v>
      </c>
      <c r="C28" s="297"/>
      <c r="D28" s="297"/>
      <c r="E28" s="297"/>
      <c r="F28" s="297"/>
      <c r="G28" s="297"/>
      <c r="H28" s="297"/>
      <c r="I28" s="297"/>
      <c r="J28" s="297"/>
      <c r="K28" s="297"/>
      <c r="L28" s="297"/>
      <c r="M28" s="297"/>
      <c r="N28" s="296"/>
      <c r="O28" s="295"/>
    </row>
    <row r="29" spans="2:15" s="282" customFormat="1" ht="41.25" customHeight="1" thickBot="1" x14ac:dyDescent="0.2">
      <c r="B29" s="292" t="s">
        <v>535</v>
      </c>
      <c r="C29" s="325">
        <v>6</v>
      </c>
      <c r="D29" s="284" t="s">
        <v>530</v>
      </c>
      <c r="E29" s="293" t="s">
        <v>91</v>
      </c>
      <c r="F29" s="324" t="s">
        <v>534</v>
      </c>
      <c r="G29" s="323">
        <v>10</v>
      </c>
      <c r="H29" s="284" t="s">
        <v>533</v>
      </c>
      <c r="I29" s="290" t="s">
        <v>93</v>
      </c>
      <c r="J29" s="322">
        <f>IF(C29="","",C29*G29)</f>
        <v>60</v>
      </c>
      <c r="K29" s="284" t="s">
        <v>532</v>
      </c>
      <c r="L29" s="290"/>
      <c r="M29" s="285"/>
      <c r="N29" s="284"/>
    </row>
    <row r="30" spans="2:15" s="298" customFormat="1" ht="15" customHeight="1" thickBot="1" x14ac:dyDescent="0.2">
      <c r="B30" s="311"/>
      <c r="C30" s="320"/>
      <c r="D30" s="285"/>
      <c r="E30" s="288"/>
      <c r="F30" s="321"/>
      <c r="G30" s="320"/>
      <c r="H30" s="285"/>
      <c r="I30" s="286"/>
      <c r="J30" s="319"/>
      <c r="K30" s="285"/>
      <c r="L30" s="286"/>
      <c r="M30" s="285"/>
      <c r="N30" s="285"/>
    </row>
    <row r="31" spans="2:15" s="282" customFormat="1" ht="41.25" customHeight="1" thickBot="1" x14ac:dyDescent="0.2">
      <c r="B31" s="292" t="s">
        <v>531</v>
      </c>
      <c r="C31" s="303">
        <f>ROUND(6*1.06,1)</f>
        <v>6.4</v>
      </c>
      <c r="D31" s="285" t="s">
        <v>530</v>
      </c>
      <c r="E31" s="293" t="s">
        <v>91</v>
      </c>
      <c r="F31" s="318" t="s">
        <v>529</v>
      </c>
      <c r="G31" s="317">
        <v>16</v>
      </c>
      <c r="H31" s="285" t="s">
        <v>139</v>
      </c>
      <c r="I31" s="290" t="s">
        <v>93</v>
      </c>
      <c r="J31" s="299">
        <f>IF(C31="","",C31*G31)</f>
        <v>102.4</v>
      </c>
      <c r="K31" s="284" t="s">
        <v>528</v>
      </c>
      <c r="L31" s="307"/>
      <c r="M31" s="285"/>
      <c r="N31" s="284"/>
    </row>
    <row r="32" spans="2:15" s="282" customFormat="1" ht="12.75" customHeight="1" thickBot="1" x14ac:dyDescent="0.2">
      <c r="B32" s="313"/>
      <c r="C32" s="316"/>
      <c r="D32" s="285"/>
      <c r="E32" s="293"/>
      <c r="F32" s="315"/>
      <c r="G32" s="314"/>
      <c r="H32" s="285"/>
      <c r="I32" s="290"/>
      <c r="J32" s="314"/>
      <c r="K32" s="284"/>
      <c r="L32" s="307"/>
      <c r="M32" s="285"/>
      <c r="N32" s="284"/>
    </row>
    <row r="33" spans="2:15" s="282" customFormat="1" ht="41.25" customHeight="1" thickBot="1" x14ac:dyDescent="0.2">
      <c r="B33" s="313" t="s">
        <v>135</v>
      </c>
      <c r="C33" s="312">
        <f>J31</f>
        <v>102.4</v>
      </c>
      <c r="D33" s="285" t="s">
        <v>243</v>
      </c>
      <c r="E33" s="306" t="s">
        <v>527</v>
      </c>
      <c r="F33" s="311" t="s">
        <v>134</v>
      </c>
      <c r="G33" s="310">
        <f>J29</f>
        <v>60</v>
      </c>
      <c r="H33" s="285" t="s">
        <v>25</v>
      </c>
      <c r="I33" s="290" t="s">
        <v>93</v>
      </c>
      <c r="J33" s="309">
        <f>IF(C33="","",ROUND(C33/G33*100,0))</f>
        <v>171</v>
      </c>
      <c r="K33" s="308" t="s">
        <v>165</v>
      </c>
      <c r="L33" s="307"/>
      <c r="M33" s="285"/>
      <c r="N33" s="284"/>
    </row>
    <row r="34" spans="2:15" s="282" customFormat="1" ht="41.25" customHeight="1" x14ac:dyDescent="0.15">
      <c r="B34" s="284" t="s">
        <v>526</v>
      </c>
      <c r="C34" s="285"/>
      <c r="D34" s="285"/>
      <c r="E34" s="306"/>
      <c r="F34" s="287"/>
      <c r="G34" s="285"/>
      <c r="H34" s="285"/>
      <c r="I34" s="307"/>
      <c r="J34" s="285"/>
      <c r="K34" s="284"/>
      <c r="L34" s="284"/>
    </row>
    <row r="35" spans="2:15" s="282" customFormat="1" ht="31.5" customHeight="1" x14ac:dyDescent="0.15">
      <c r="B35" s="284" t="s">
        <v>525</v>
      </c>
      <c r="C35" s="285"/>
      <c r="D35" s="285"/>
      <c r="E35" s="306"/>
      <c r="F35" s="287"/>
      <c r="G35" s="285"/>
      <c r="H35" s="285"/>
      <c r="I35" s="286"/>
      <c r="J35" s="285"/>
      <c r="K35" s="284"/>
      <c r="L35" s="284"/>
    </row>
    <row r="36" spans="2:15" s="282" customFormat="1" ht="31.5" customHeight="1" x14ac:dyDescent="0.15">
      <c r="B36" s="284"/>
      <c r="C36" s="305"/>
      <c r="D36" s="285"/>
      <c r="E36" s="288"/>
      <c r="F36" s="287"/>
      <c r="G36" s="305"/>
      <c r="H36" s="285"/>
      <c r="I36" s="286"/>
      <c r="J36" s="285"/>
      <c r="K36" s="284"/>
      <c r="L36" s="284"/>
    </row>
    <row r="37" spans="2:15" ht="80.099999999999994" customHeight="1" x14ac:dyDescent="0.15">
      <c r="B37" s="1065" t="s">
        <v>524</v>
      </c>
      <c r="C37" s="1066"/>
      <c r="D37" s="1066"/>
      <c r="E37" s="1066"/>
      <c r="F37" s="1066"/>
      <c r="G37" s="1066"/>
      <c r="H37" s="1066"/>
      <c r="I37" s="1066"/>
      <c r="J37" s="1066"/>
      <c r="K37" s="1066"/>
      <c r="L37" s="1066"/>
      <c r="M37" s="1067"/>
      <c r="N37" s="296"/>
      <c r="O37" s="295"/>
    </row>
    <row r="38" spans="2:15" ht="27" customHeight="1" thickBot="1" x14ac:dyDescent="0.2">
      <c r="B38" s="284" t="s">
        <v>513</v>
      </c>
      <c r="C38" s="297"/>
      <c r="D38" s="297"/>
      <c r="E38" s="297"/>
      <c r="F38" s="297"/>
      <c r="G38" s="297"/>
      <c r="H38" s="297"/>
      <c r="I38" s="297"/>
      <c r="J38" s="297"/>
      <c r="K38" s="297"/>
      <c r="L38" s="297"/>
      <c r="M38" s="297"/>
      <c r="N38" s="296"/>
      <c r="O38" s="295"/>
    </row>
    <row r="39" spans="2:15" s="282" customFormat="1" ht="41.25" customHeight="1" thickBot="1" x14ac:dyDescent="0.2">
      <c r="B39" s="304" t="s">
        <v>523</v>
      </c>
      <c r="C39" s="294">
        <f>ROUND((19+105+1.6)/3,0)</f>
        <v>42</v>
      </c>
      <c r="D39" s="284" t="s">
        <v>521</v>
      </c>
      <c r="E39" s="293" t="s">
        <v>510</v>
      </c>
      <c r="F39" s="304" t="s">
        <v>522</v>
      </c>
      <c r="G39" s="303">
        <f>ROUND((160+317+155)/3,0)</f>
        <v>211</v>
      </c>
      <c r="H39" s="284" t="s">
        <v>521</v>
      </c>
      <c r="I39" s="290" t="s">
        <v>93</v>
      </c>
      <c r="J39" s="302">
        <f>IF(C39="","",ROUND(C39/G39*100,1))</f>
        <v>19.899999999999999</v>
      </c>
      <c r="K39" s="284" t="s">
        <v>507</v>
      </c>
      <c r="L39" s="284"/>
    </row>
    <row r="40" spans="2:15" s="298" customFormat="1" ht="41.25" customHeight="1" x14ac:dyDescent="0.15">
      <c r="B40" s="285" t="s">
        <v>520</v>
      </c>
      <c r="C40" s="285"/>
      <c r="D40" s="285"/>
      <c r="E40" s="288"/>
      <c r="F40" s="287"/>
      <c r="G40" s="285"/>
      <c r="H40" s="285"/>
      <c r="I40" s="286"/>
      <c r="J40" s="285"/>
      <c r="K40" s="285"/>
      <c r="L40" s="285"/>
    </row>
    <row r="41" spans="2:15" s="282" customFormat="1" ht="41.25" customHeight="1" x14ac:dyDescent="0.15">
      <c r="B41" s="301"/>
      <c r="C41" s="285"/>
      <c r="D41" s="285"/>
      <c r="E41" s="288"/>
      <c r="F41" s="287"/>
      <c r="G41" s="285"/>
      <c r="H41" s="285"/>
      <c r="I41" s="286"/>
      <c r="J41" s="285"/>
      <c r="K41" s="284"/>
      <c r="L41" s="284"/>
    </row>
    <row r="43" spans="2:15" ht="80.099999999999994" customHeight="1" x14ac:dyDescent="0.15">
      <c r="B43" s="1065" t="s">
        <v>519</v>
      </c>
      <c r="C43" s="1066"/>
      <c r="D43" s="1066"/>
      <c r="E43" s="1066"/>
      <c r="F43" s="1066"/>
      <c r="G43" s="1066"/>
      <c r="H43" s="1066"/>
      <c r="I43" s="1066"/>
      <c r="J43" s="1066"/>
      <c r="K43" s="1066"/>
      <c r="L43" s="1066"/>
      <c r="M43" s="1067"/>
      <c r="N43" s="296"/>
      <c r="O43" s="295"/>
    </row>
    <row r="44" spans="2:15" ht="28.5" customHeight="1" thickBot="1" x14ac:dyDescent="0.2">
      <c r="B44" s="284" t="s">
        <v>513</v>
      </c>
      <c r="C44" s="297"/>
      <c r="D44" s="297"/>
      <c r="E44" s="297"/>
      <c r="F44" s="297"/>
      <c r="G44" s="297"/>
      <c r="H44" s="297"/>
      <c r="I44" s="297"/>
      <c r="J44" s="297"/>
      <c r="K44" s="297"/>
      <c r="L44" s="297"/>
      <c r="M44" s="297"/>
      <c r="N44" s="296"/>
      <c r="O44" s="295"/>
    </row>
    <row r="45" spans="2:15" s="282" customFormat="1" ht="41.25" customHeight="1" thickBot="1" x14ac:dyDescent="0.2">
      <c r="B45" s="292" t="s">
        <v>518</v>
      </c>
      <c r="C45" s="300">
        <f>21798/2</f>
        <v>10899</v>
      </c>
      <c r="D45" s="284" t="s">
        <v>516</v>
      </c>
      <c r="E45" s="293" t="s">
        <v>510</v>
      </c>
      <c r="F45" s="292" t="s">
        <v>517</v>
      </c>
      <c r="G45" s="291">
        <f>120966/2</f>
        <v>60483</v>
      </c>
      <c r="H45" s="284" t="s">
        <v>516</v>
      </c>
      <c r="I45" s="290" t="s">
        <v>93</v>
      </c>
      <c r="J45" s="299">
        <f>IF(C45="","",ROUND(C45/G45*100,1))</f>
        <v>18</v>
      </c>
      <c r="K45" s="284" t="s">
        <v>507</v>
      </c>
      <c r="L45" s="284"/>
    </row>
    <row r="46" spans="2:15" s="282" customFormat="1" ht="41.25" customHeight="1" x14ac:dyDescent="0.15">
      <c r="B46" s="287"/>
      <c r="C46" s="285"/>
      <c r="D46" s="285"/>
      <c r="E46" s="288"/>
      <c r="F46" s="287"/>
      <c r="G46" s="285"/>
      <c r="H46" s="285"/>
      <c r="I46" s="286"/>
      <c r="J46" s="285"/>
      <c r="K46" s="285"/>
      <c r="L46" s="285"/>
      <c r="M46" s="298"/>
    </row>
    <row r="47" spans="2:15" s="298" customFormat="1" ht="41.25" customHeight="1" x14ac:dyDescent="0.15">
      <c r="B47" s="1068" t="s">
        <v>515</v>
      </c>
      <c r="C47" s="1068"/>
      <c r="D47" s="1068"/>
      <c r="E47" s="1068"/>
      <c r="F47" s="1068"/>
      <c r="G47" s="1068"/>
      <c r="H47" s="1068"/>
      <c r="I47" s="1068"/>
      <c r="J47" s="1068"/>
      <c r="K47" s="1068"/>
      <c r="L47" s="1068"/>
      <c r="M47" s="1068"/>
      <c r="N47" s="1068"/>
      <c r="O47" s="1068"/>
    </row>
    <row r="48" spans="2:15" s="298" customFormat="1" ht="41.25" customHeight="1" x14ac:dyDescent="0.15">
      <c r="B48" s="287"/>
      <c r="C48" s="285"/>
      <c r="D48" s="285"/>
      <c r="E48" s="288"/>
      <c r="F48" s="287"/>
      <c r="G48" s="285"/>
      <c r="H48" s="285"/>
      <c r="I48" s="286"/>
      <c r="J48" s="285"/>
      <c r="K48" s="285"/>
      <c r="L48" s="285"/>
    </row>
    <row r="50" spans="2:15" ht="80.099999999999994" customHeight="1" x14ac:dyDescent="0.15">
      <c r="B50" s="1065" t="s">
        <v>514</v>
      </c>
      <c r="C50" s="1066"/>
      <c r="D50" s="1066"/>
      <c r="E50" s="1066"/>
      <c r="F50" s="1066"/>
      <c r="G50" s="1066"/>
      <c r="H50" s="1066"/>
      <c r="I50" s="1066"/>
      <c r="J50" s="1066"/>
      <c r="K50" s="1066"/>
      <c r="L50" s="1066"/>
      <c r="M50" s="1067"/>
      <c r="N50" s="296"/>
      <c r="O50" s="295"/>
    </row>
    <row r="51" spans="2:15" ht="27" customHeight="1" thickBot="1" x14ac:dyDescent="0.2">
      <c r="B51" s="284" t="s">
        <v>513</v>
      </c>
      <c r="C51" s="297"/>
      <c r="D51" s="297"/>
      <c r="E51" s="297"/>
      <c r="F51" s="297"/>
      <c r="G51" s="297"/>
      <c r="H51" s="297"/>
      <c r="I51" s="297"/>
      <c r="J51" s="297"/>
      <c r="K51" s="297"/>
      <c r="L51" s="297"/>
      <c r="M51" s="297"/>
      <c r="N51" s="296"/>
      <c r="O51" s="295"/>
    </row>
    <row r="52" spans="2:15" s="282" customFormat="1" ht="41.25" customHeight="1" thickBot="1" x14ac:dyDescent="0.2">
      <c r="B52" s="292" t="s">
        <v>512</v>
      </c>
      <c r="C52" s="294">
        <f>ROUND(9*4.4*3,0)</f>
        <v>119</v>
      </c>
      <c r="D52" s="284" t="s">
        <v>511</v>
      </c>
      <c r="E52" s="293" t="s">
        <v>510</v>
      </c>
      <c r="F52" s="292" t="s">
        <v>509</v>
      </c>
      <c r="G52" s="291">
        <f>ROUND(4.4*143*3,0)</f>
        <v>1888</v>
      </c>
      <c r="H52" s="284" t="s">
        <v>508</v>
      </c>
      <c r="I52" s="290" t="s">
        <v>93</v>
      </c>
      <c r="J52" s="289">
        <f>IF(C52="","",ROUND(C52/G52*100,1))</f>
        <v>6.3</v>
      </c>
      <c r="K52" s="284" t="s">
        <v>507</v>
      </c>
      <c r="L52" s="284"/>
    </row>
    <row r="53" spans="2:15" s="282" customFormat="1" ht="41.25" customHeight="1" x14ac:dyDescent="0.15">
      <c r="B53" s="284" t="s">
        <v>506</v>
      </c>
      <c r="C53" s="285"/>
      <c r="D53" s="285"/>
      <c r="E53" s="288"/>
      <c r="F53" s="287"/>
      <c r="G53" s="285"/>
      <c r="H53" s="285"/>
      <c r="I53" s="286"/>
      <c r="J53" s="285"/>
      <c r="K53" s="284"/>
      <c r="L53" s="284"/>
    </row>
    <row r="54" spans="2:15" s="282" customFormat="1" ht="41.25" customHeight="1" x14ac:dyDescent="0.15">
      <c r="B54" s="284"/>
      <c r="C54" s="285"/>
      <c r="D54" s="285"/>
      <c r="E54" s="288"/>
      <c r="F54" s="287"/>
      <c r="G54" s="285"/>
      <c r="H54" s="285"/>
      <c r="I54" s="286"/>
      <c r="J54" s="285"/>
      <c r="K54" s="284"/>
      <c r="L54" s="284"/>
    </row>
    <row r="55" spans="2:15" s="282" customFormat="1" ht="32.1" customHeight="1" x14ac:dyDescent="0.15">
      <c r="B55" s="283" t="s">
        <v>505</v>
      </c>
    </row>
    <row r="56" spans="2:15" s="282" customFormat="1" ht="32.1" customHeight="1" x14ac:dyDescent="0.15">
      <c r="B56" s="283" t="s">
        <v>113</v>
      </c>
    </row>
    <row r="57" spans="2:15" s="282" customFormat="1" ht="32.1" customHeight="1" x14ac:dyDescent="0.15">
      <c r="B57" s="283" t="s">
        <v>504</v>
      </c>
    </row>
    <row r="58" spans="2:15" s="282" customFormat="1" ht="32.1" customHeight="1" x14ac:dyDescent="0.15">
      <c r="B58" s="283" t="s">
        <v>503</v>
      </c>
    </row>
  </sheetData>
  <mergeCells count="11">
    <mergeCell ref="B10:M10"/>
    <mergeCell ref="B1:N1"/>
    <mergeCell ref="B3:O3"/>
    <mergeCell ref="B4:O4"/>
    <mergeCell ref="B6:M6"/>
    <mergeCell ref="B8:N8"/>
    <mergeCell ref="B27:M27"/>
    <mergeCell ref="B37:M37"/>
    <mergeCell ref="B43:M43"/>
    <mergeCell ref="B50:M50"/>
    <mergeCell ref="B47:O47"/>
  </mergeCells>
  <phoneticPr fontId="9"/>
  <pageMargins left="0.70866141732283472" right="0.70866141732283472" top="0.74803149606299213" bottom="0.74803149606299213" header="0.31496062992125984" footer="0.31496062992125984"/>
  <pageSetup paperSize="9" scale="39" fitToHeight="0" orientation="portrait" r:id="rId1"/>
  <rowBreaks count="1" manualBreakCount="1">
    <brk id="41"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00319-B0D2-4267-8DDD-C348185F548D}">
  <sheetPr codeName="Sheet10">
    <pageSetUpPr fitToPage="1"/>
  </sheetPr>
  <dimension ref="B1:P28"/>
  <sheetViews>
    <sheetView view="pageBreakPreview" zoomScale="70" zoomScaleNormal="100" zoomScaleSheetLayoutView="70" workbookViewId="0">
      <selection activeCell="B11" sqref="B11"/>
    </sheetView>
  </sheetViews>
  <sheetFormatPr defaultRowHeight="14.25" x14ac:dyDescent="0.15"/>
  <cols>
    <col min="1" max="1" width="3.875" style="344" customWidth="1"/>
    <col min="2" max="2" width="26" style="344" customWidth="1"/>
    <col min="3" max="4" width="16.625" style="344" customWidth="1"/>
    <col min="5" max="5" width="8.75" style="344" customWidth="1"/>
    <col min="6" max="6" width="24" style="344" customWidth="1"/>
    <col min="7" max="8" width="16.625" style="344" customWidth="1"/>
    <col min="9" max="9" width="9.5" style="344" customWidth="1"/>
    <col min="10" max="11" width="16.625" style="344" customWidth="1"/>
    <col min="12" max="12" width="9" style="344"/>
    <col min="13" max="13" width="3.5" style="344" customWidth="1"/>
    <col min="14" max="14" width="21.125" style="344" customWidth="1"/>
    <col min="15" max="15" width="8.75" style="344" customWidth="1"/>
    <col min="16" max="16" width="86.25" style="344" customWidth="1"/>
    <col min="17" max="17" width="3.625" style="344" customWidth="1"/>
    <col min="18" max="16384" width="9" style="344"/>
  </cols>
  <sheetData>
    <row r="1" spans="2:16" ht="156.75" customHeight="1" thickBot="1" x14ac:dyDescent="0.2">
      <c r="B1" s="1081" t="s">
        <v>581</v>
      </c>
      <c r="C1" s="1082"/>
      <c r="D1" s="1082"/>
      <c r="E1" s="1082"/>
      <c r="F1" s="1082"/>
      <c r="G1" s="1082"/>
      <c r="H1" s="1082"/>
      <c r="I1" s="1082"/>
      <c r="J1" s="1082"/>
      <c r="K1" s="1082"/>
      <c r="L1" s="1082"/>
      <c r="M1" s="1082"/>
      <c r="N1" s="1082"/>
      <c r="O1" s="376"/>
      <c r="P1" s="376"/>
    </row>
    <row r="2" spans="2:16" s="370" customFormat="1" ht="30" customHeight="1" x14ac:dyDescent="0.15">
      <c r="B2" s="375" t="s">
        <v>580</v>
      </c>
      <c r="C2" s="374"/>
      <c r="D2" s="374"/>
      <c r="E2" s="374"/>
      <c r="F2" s="374"/>
      <c r="G2" s="374"/>
      <c r="H2" s="374"/>
      <c r="I2" s="374"/>
      <c r="J2" s="374"/>
      <c r="K2" s="374"/>
      <c r="L2" s="374"/>
      <c r="M2" s="374"/>
      <c r="N2" s="374"/>
      <c r="O2" s="373"/>
      <c r="P2" s="372"/>
    </row>
    <row r="3" spans="2:16" s="370" customFormat="1" ht="60" customHeight="1" x14ac:dyDescent="0.15">
      <c r="B3" s="1083" t="s">
        <v>579</v>
      </c>
      <c r="C3" s="1084"/>
      <c r="D3" s="1084"/>
      <c r="E3" s="1084"/>
      <c r="F3" s="1084"/>
      <c r="G3" s="1084"/>
      <c r="H3" s="1084"/>
      <c r="I3" s="1084"/>
      <c r="J3" s="1084"/>
      <c r="K3" s="1084"/>
      <c r="L3" s="1084"/>
      <c r="M3" s="1084"/>
      <c r="N3" s="1084"/>
      <c r="O3" s="1085"/>
      <c r="P3" s="371"/>
    </row>
    <row r="4" spans="2:16" s="370" customFormat="1" ht="60" customHeight="1" thickBot="1" x14ac:dyDescent="0.2">
      <c r="B4" s="1086" t="s">
        <v>578</v>
      </c>
      <c r="C4" s="1087"/>
      <c r="D4" s="1087"/>
      <c r="E4" s="1087"/>
      <c r="F4" s="1087"/>
      <c r="G4" s="1087"/>
      <c r="H4" s="1087"/>
      <c r="I4" s="1087"/>
      <c r="J4" s="1087"/>
      <c r="K4" s="1087"/>
      <c r="L4" s="1087"/>
      <c r="M4" s="1087"/>
      <c r="N4" s="1087"/>
      <c r="O4" s="1088"/>
      <c r="P4" s="371"/>
    </row>
    <row r="6" spans="2:16" ht="80.099999999999994" customHeight="1" x14ac:dyDescent="0.15">
      <c r="B6" s="1078" t="s">
        <v>577</v>
      </c>
      <c r="C6" s="1079"/>
      <c r="D6" s="1079"/>
      <c r="E6" s="1079"/>
      <c r="F6" s="1079"/>
      <c r="G6" s="1079"/>
      <c r="H6" s="1079"/>
      <c r="I6" s="1079"/>
      <c r="J6" s="1079"/>
      <c r="K6" s="1079"/>
      <c r="L6" s="1079"/>
      <c r="M6" s="1080"/>
      <c r="N6" s="369"/>
      <c r="O6" s="357"/>
    </row>
    <row r="7" spans="2:16" ht="15.95" customHeight="1" thickBot="1" x14ac:dyDescent="0.2">
      <c r="B7" s="364"/>
      <c r="C7" s="364"/>
      <c r="D7" s="364"/>
      <c r="E7" s="364"/>
      <c r="F7" s="364"/>
      <c r="G7" s="364"/>
      <c r="H7" s="364"/>
      <c r="I7" s="364"/>
      <c r="J7" s="364"/>
      <c r="K7" s="364"/>
      <c r="L7" s="364"/>
      <c r="M7" s="364"/>
      <c r="N7" s="369"/>
      <c r="O7" s="357"/>
    </row>
    <row r="8" spans="2:16" s="345" customFormat="1" ht="41.25" customHeight="1" thickBot="1" x14ac:dyDescent="0.2">
      <c r="B8" s="356" t="s">
        <v>576</v>
      </c>
      <c r="C8" s="368"/>
      <c r="D8" s="345" t="s">
        <v>575</v>
      </c>
      <c r="E8" s="354" t="s">
        <v>510</v>
      </c>
      <c r="F8" s="367" t="s">
        <v>534</v>
      </c>
      <c r="G8" s="366"/>
      <c r="H8" s="345" t="s">
        <v>574</v>
      </c>
      <c r="I8" s="351" t="s">
        <v>93</v>
      </c>
      <c r="J8" s="365" t="str">
        <f>IF(C8="","",C8/G8)</f>
        <v/>
      </c>
      <c r="K8" s="345" t="s">
        <v>573</v>
      </c>
    </row>
    <row r="9" spans="2:16" s="345" customFormat="1" ht="15.75" customHeight="1" x14ac:dyDescent="0.15">
      <c r="B9" s="360"/>
      <c r="C9" s="360"/>
      <c r="G9" s="360"/>
      <c r="H9" s="360"/>
      <c r="K9" s="360"/>
      <c r="L9" s="360"/>
    </row>
    <row r="10" spans="2:16" s="345" customFormat="1" ht="30.75" customHeight="1" x14ac:dyDescent="0.15">
      <c r="B10" s="345" t="s">
        <v>572</v>
      </c>
    </row>
    <row r="11" spans="2:16" s="345" customFormat="1" ht="30.75" customHeight="1" x14ac:dyDescent="0.15">
      <c r="B11" s="349" t="s">
        <v>571</v>
      </c>
    </row>
    <row r="13" spans="2:16" ht="80.099999999999994" customHeight="1" x14ac:dyDescent="0.15">
      <c r="B13" s="1078" t="s">
        <v>570</v>
      </c>
      <c r="C13" s="1079"/>
      <c r="D13" s="1079"/>
      <c r="E13" s="1079"/>
      <c r="F13" s="1079"/>
      <c r="G13" s="1079"/>
      <c r="H13" s="1079"/>
      <c r="I13" s="1079"/>
      <c r="J13" s="1079"/>
      <c r="K13" s="1079"/>
      <c r="L13" s="1079"/>
      <c r="M13" s="1080"/>
      <c r="N13" s="358"/>
      <c r="O13" s="357"/>
    </row>
    <row r="14" spans="2:16" ht="17.100000000000001" customHeight="1" thickBot="1" x14ac:dyDescent="0.2">
      <c r="B14" s="364"/>
      <c r="C14" s="364"/>
      <c r="D14" s="364"/>
      <c r="E14" s="364"/>
      <c r="F14" s="364"/>
      <c r="G14" s="364"/>
      <c r="H14" s="364"/>
      <c r="I14" s="364"/>
      <c r="J14" s="364"/>
      <c r="K14" s="364"/>
      <c r="L14" s="364"/>
      <c r="M14" s="364"/>
      <c r="N14" s="358"/>
      <c r="O14" s="357"/>
    </row>
    <row r="15" spans="2:16" s="345" customFormat="1" ht="41.25" customHeight="1" thickBot="1" x14ac:dyDescent="0.2">
      <c r="B15" s="356" t="s">
        <v>529</v>
      </c>
      <c r="C15" s="355"/>
      <c r="D15" s="345" t="s">
        <v>533</v>
      </c>
      <c r="E15" s="354" t="s">
        <v>91</v>
      </c>
      <c r="F15" s="363" t="s">
        <v>134</v>
      </c>
      <c r="G15" s="362" t="str">
        <f>J8</f>
        <v/>
      </c>
      <c r="H15" s="345" t="s">
        <v>530</v>
      </c>
      <c r="I15" s="351" t="s">
        <v>93</v>
      </c>
      <c r="J15" s="361" t="str">
        <f>IF(C15="","",C15*G15)</f>
        <v/>
      </c>
      <c r="K15" s="345" t="s">
        <v>569</v>
      </c>
    </row>
    <row r="16" spans="2:16" s="345" customFormat="1" ht="17.100000000000001" customHeight="1" x14ac:dyDescent="0.15">
      <c r="B16" s="360"/>
      <c r="C16" s="360"/>
      <c r="E16" s="354"/>
      <c r="F16" s="354"/>
      <c r="G16" s="360"/>
      <c r="I16" s="351"/>
      <c r="J16" s="360"/>
    </row>
    <row r="18" spans="2:15" ht="80.099999999999994" customHeight="1" x14ac:dyDescent="0.15">
      <c r="B18" s="1078" t="s">
        <v>568</v>
      </c>
      <c r="C18" s="1079"/>
      <c r="D18" s="1079"/>
      <c r="E18" s="1079"/>
      <c r="F18" s="1079"/>
      <c r="G18" s="1079"/>
      <c r="H18" s="1079"/>
      <c r="I18" s="1079"/>
      <c r="J18" s="1079"/>
      <c r="K18" s="1079"/>
      <c r="L18" s="1079"/>
      <c r="M18" s="1080"/>
      <c r="N18" s="358"/>
      <c r="O18" s="357"/>
    </row>
    <row r="19" spans="2:15" ht="17.100000000000001" customHeight="1" thickBot="1" x14ac:dyDescent="0.2">
      <c r="B19" s="359"/>
      <c r="C19" s="359"/>
      <c r="D19" s="359"/>
      <c r="E19" s="359"/>
      <c r="F19" s="359"/>
      <c r="G19" s="359"/>
      <c r="H19" s="359"/>
      <c r="I19" s="359"/>
      <c r="J19" s="359"/>
      <c r="K19" s="359"/>
      <c r="L19" s="359"/>
      <c r="M19" s="359"/>
      <c r="N19" s="358"/>
      <c r="O19" s="357"/>
    </row>
    <row r="20" spans="2:15" s="345" customFormat="1" ht="41.25" customHeight="1" thickBot="1" x14ac:dyDescent="0.2">
      <c r="B20" s="356" t="s">
        <v>529</v>
      </c>
      <c r="C20" s="355" t="str">
        <f>IF(C15="","",C15)</f>
        <v/>
      </c>
      <c r="D20" s="349" t="s">
        <v>533</v>
      </c>
      <c r="E20" s="354" t="s">
        <v>91</v>
      </c>
      <c r="F20" s="353" t="s">
        <v>531</v>
      </c>
      <c r="G20" s="352"/>
      <c r="H20" s="349" t="s">
        <v>567</v>
      </c>
      <c r="I20" s="351" t="s">
        <v>93</v>
      </c>
      <c r="J20" s="350" t="str">
        <f>IF(C20="","",C20*G20)</f>
        <v/>
      </c>
      <c r="K20" s="349" t="s">
        <v>566</v>
      </c>
      <c r="L20" s="349"/>
    </row>
    <row r="21" spans="2:15" ht="17.100000000000001" customHeight="1" x14ac:dyDescent="0.15"/>
    <row r="22" spans="2:15" ht="15" thickBot="1" x14ac:dyDescent="0.2"/>
    <row r="23" spans="2:15" ht="80.099999999999994" customHeight="1" thickBot="1" x14ac:dyDescent="0.2">
      <c r="B23" s="1078" t="s">
        <v>565</v>
      </c>
      <c r="C23" s="1079"/>
      <c r="D23" s="1079"/>
      <c r="E23" s="1079"/>
      <c r="F23" s="1079"/>
      <c r="G23" s="1079"/>
      <c r="H23" s="1079"/>
      <c r="I23" s="1079"/>
      <c r="J23" s="1079"/>
      <c r="K23" s="1079"/>
      <c r="L23" s="1079"/>
      <c r="M23" s="1079"/>
      <c r="N23" s="348" t="str">
        <f>IF(J20="","",IF(J15&gt;=J20,"〇","×"))</f>
        <v/>
      </c>
    </row>
    <row r="24" spans="2:15" ht="21" x14ac:dyDescent="0.15">
      <c r="N24" s="347" t="s">
        <v>111</v>
      </c>
    </row>
    <row r="25" spans="2:15" s="345" customFormat="1" ht="32.1" customHeight="1" x14ac:dyDescent="0.15">
      <c r="B25" s="346" t="s">
        <v>564</v>
      </c>
    </row>
    <row r="26" spans="2:15" s="345" customFormat="1" ht="32.1" customHeight="1" x14ac:dyDescent="0.15">
      <c r="B26" s="346"/>
    </row>
    <row r="27" spans="2:15" s="345" customFormat="1" ht="32.1" customHeight="1" x14ac:dyDescent="0.15">
      <c r="B27" s="346"/>
    </row>
    <row r="28" spans="2:15" s="345" customFormat="1" ht="32.1" customHeight="1" x14ac:dyDescent="0.15"/>
  </sheetData>
  <mergeCells count="7">
    <mergeCell ref="B23:M23"/>
    <mergeCell ref="B18:M18"/>
    <mergeCell ref="B1:N1"/>
    <mergeCell ref="B3:O3"/>
    <mergeCell ref="B4:O4"/>
    <mergeCell ref="B6:M6"/>
    <mergeCell ref="B13:M13"/>
  </mergeCells>
  <phoneticPr fontId="9"/>
  <printOptions horizontalCentered="1"/>
  <pageMargins left="0.70866141732283472" right="0.70866141732283472" top="0.74803149606299213" bottom="0.74803149606299213" header="0.31496062992125984" footer="0.31496062992125984"/>
  <pageSetup paperSize="9" scale="4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要望書様式Ｐ1~2</vt:lpstr>
      <vt:lpstr>要望書様式Ｐ3</vt:lpstr>
      <vt:lpstr>要望書様式Ｐ4~6</vt:lpstr>
      <vt:lpstr>集計表（Ｒ５版）</vt:lpstr>
      <vt:lpstr>交付申請の別紙（タイプ１～４）</vt:lpstr>
      <vt:lpstr>実績報告の別紙（タイプ１～４）</vt:lpstr>
      <vt:lpstr>【参考様式】規模決定について</vt:lpstr>
      <vt:lpstr>【参考様式】規模決定について (設備)</vt:lpstr>
      <vt:lpstr>【参考様式】規模決定について (パイプハウスのみ)</vt:lpstr>
      <vt:lpstr>確認表(県記入)</vt:lpstr>
      <vt:lpstr>【参考様式】規模決定について!Print_Area</vt:lpstr>
      <vt:lpstr>'【参考様式】規模決定について (パイプハウスのみ)'!Print_Area</vt:lpstr>
      <vt:lpstr>'【参考様式】規模決定について (設備)'!Print_Area</vt:lpstr>
      <vt:lpstr>'確認表(県記入)'!Print_Area</vt:lpstr>
      <vt:lpstr>'交付申請の別紙（タイプ１～４）'!Print_Area</vt:lpstr>
      <vt:lpstr>'実績報告の別紙（タイプ１～４）'!Print_Area</vt:lpstr>
      <vt:lpstr>'集計表（Ｒ５版）'!Print_Area</vt:lpstr>
      <vt:lpstr>'要望書様式Ｐ1~2'!Print_Area</vt:lpstr>
      <vt:lpstr>要望書様式Ｐ3!Print_Area</vt:lpstr>
      <vt:lpstr>'要望書様式Ｐ4~6'!Print_Area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aomoriken</dc:creator>
  <cp:lastModifiedBy>201op</cp:lastModifiedBy>
  <cp:lastPrinted>2023-08-18T00:09:39Z</cp:lastPrinted>
  <dcterms:created xsi:type="dcterms:W3CDTF">2005-08-03T02:14:07Z</dcterms:created>
  <dcterms:modified xsi:type="dcterms:W3CDTF">2023-08-29T09:19:06Z</dcterms:modified>
</cp:coreProperties>
</file>